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Proyectos\01640 PMK Chile Internacional\4.Entregables\50. Entrega Final\Producto Nº4 Definición de metas y KPIs de gestión\"/>
    </mc:Choice>
  </mc:AlternateContent>
  <xr:revisionPtr revIDLastSave="0" documentId="13_ncr:1_{6417D6E6-6921-43DD-A1EF-A5745FE8CB7E}" xr6:coauthVersionLast="47" xr6:coauthVersionMax="47" xr10:uidLastSave="{00000000-0000-0000-0000-000000000000}"/>
  <bookViews>
    <workbookView xWindow="-28920" yWindow="-2730" windowWidth="29040" windowHeight="15840" xr2:uid="{FBF6686F-7696-4FFE-992F-28E0DF9125C8}"/>
  </bookViews>
  <sheets>
    <sheet name="Portada " sheetId="14" r:id="rId1"/>
    <sheet name="Metodología" sheetId="15" r:id="rId2"/>
    <sheet name="Informe de eficiencia" sheetId="1" r:id="rId3"/>
    <sheet name="Informe de eficiencia MICE" sheetId="16" r:id="rId4"/>
    <sheet name="Brasil" sheetId="3" r:id="rId5"/>
    <sheet name="España" sheetId="4" r:id="rId6"/>
    <sheet name="Reino Unido" sheetId="6" r:id="rId7"/>
    <sheet name="Francia" sheetId="7" r:id="rId8"/>
    <sheet name="Alemania" sheetId="8" r:id="rId9"/>
    <sheet name="EEUU" sheetId="13" r:id="rId10"/>
    <sheet name="CABA" sheetId="10" r:id="rId11"/>
    <sheet name="Colombia" sheetId="11" r:id="rId12"/>
    <sheet name="Australia" sheetId="12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" i="1" l="1"/>
  <c r="K53" i="1"/>
  <c r="K54" i="1"/>
  <c r="K55" i="1"/>
  <c r="K56" i="1"/>
  <c r="K57" i="1"/>
  <c r="K58" i="1"/>
  <c r="G57" i="16" a="1"/>
  <c r="G57" i="16" s="1"/>
  <c r="P57" i="16"/>
  <c r="P57" i="16" a="1"/>
  <c r="M57" i="16"/>
  <c r="M57" i="16" a="1"/>
  <c r="J57" i="16" a="1"/>
  <c r="J57" i="16" s="1"/>
  <c r="J46" i="16"/>
  <c r="P60" i="16" l="1" a="1"/>
  <c r="P60" i="16" s="1"/>
  <c r="M60" i="16" a="1"/>
  <c r="M60" i="16" s="1"/>
  <c r="J60" i="16" a="1"/>
  <c r="J60" i="16" s="1"/>
  <c r="G60" i="16" a="1"/>
  <c r="G60" i="16" s="1"/>
  <c r="P58" i="16" a="1"/>
  <c r="P58" i="16" s="1"/>
  <c r="M58" i="16" a="1"/>
  <c r="M58" i="16" s="1"/>
  <c r="J58" i="16" a="1"/>
  <c r="J58" i="16" s="1"/>
  <c r="P56" i="16" l="1" a="1"/>
  <c r="P56" i="16" s="1"/>
  <c r="M56" i="16" a="1"/>
  <c r="M56" i="16" s="1"/>
  <c r="J56" i="16" a="1"/>
  <c r="J56" i="16" s="1"/>
  <c r="P55" i="16" a="1"/>
  <c r="P55" i="16" s="1"/>
  <c r="M55" i="16" a="1"/>
  <c r="M55" i="16" s="1"/>
  <c r="J55" i="16" a="1"/>
  <c r="J55" i="16" s="1"/>
  <c r="P41" i="16"/>
  <c r="M41" i="16"/>
  <c r="J41" i="16"/>
  <c r="G41" i="16"/>
  <c r="P54" i="16" a="1"/>
  <c r="P54" i="16" s="1"/>
  <c r="M54" i="16" a="1"/>
  <c r="M54" i="16" s="1"/>
  <c r="J54" i="16" a="1"/>
  <c r="J54" i="16" s="1"/>
  <c r="G54" i="16" a="1"/>
  <c r="G54" i="16" s="1"/>
  <c r="P53" i="16"/>
  <c r="M53" i="16"/>
  <c r="J53" i="16"/>
  <c r="G53" i="16"/>
  <c r="P52" i="16"/>
  <c r="M52" i="16"/>
  <c r="J52" i="16"/>
  <c r="G52" i="16"/>
  <c r="G46" i="16"/>
  <c r="P51" i="16" a="1"/>
  <c r="P51" i="16" s="1"/>
  <c r="M51" i="16" a="1"/>
  <c r="M51" i="16" s="1"/>
  <c r="J51" i="16" a="1"/>
  <c r="J51" i="16" s="1"/>
  <c r="G51" i="16" a="1"/>
  <c r="G51" i="16" s="1"/>
  <c r="P50" i="16" a="1"/>
  <c r="P50" i="16" s="1"/>
  <c r="M50" i="16" a="1"/>
  <c r="M50" i="16" s="1"/>
  <c r="J50" i="16" a="1"/>
  <c r="J50" i="16" s="1"/>
  <c r="G50" i="16" a="1"/>
  <c r="G50" i="16" s="1"/>
  <c r="P49" i="16" a="1"/>
  <c r="P49" i="16" s="1"/>
  <c r="M49" i="16" a="1"/>
  <c r="M49" i="16" s="1"/>
  <c r="J49" i="16" a="1"/>
  <c r="J49" i="16" s="1"/>
  <c r="P48" i="16" a="1"/>
  <c r="P48" i="16" s="1"/>
  <c r="M48" i="16" a="1"/>
  <c r="M48" i="16" s="1"/>
  <c r="J48" i="16" a="1"/>
  <c r="J48" i="16" s="1"/>
  <c r="G48" i="16" a="1"/>
  <c r="G48" i="16" s="1"/>
  <c r="P47" i="16" a="1"/>
  <c r="P47" i="16" s="1"/>
  <c r="M47" i="16" a="1"/>
  <c r="M47" i="16" s="1"/>
  <c r="J47" i="16" a="1"/>
  <c r="J47" i="16" s="1"/>
  <c r="G45" i="16"/>
  <c r="P46" i="16" a="1"/>
  <c r="P46" i="16" s="1"/>
  <c r="M46" i="16" a="1"/>
  <c r="M46" i="16" s="1"/>
  <c r="P40" i="16" a="1"/>
  <c r="P40" i="16" s="1"/>
  <c r="M40" i="16" a="1"/>
  <c r="M40" i="16" s="1"/>
  <c r="J40" i="16" a="1"/>
  <c r="J40" i="16" s="1"/>
  <c r="G40" i="16" a="1"/>
  <c r="G40" i="16" s="1"/>
  <c r="P45" i="16"/>
  <c r="M45" i="16"/>
  <c r="J45" i="16"/>
  <c r="P44" i="16" a="1"/>
  <c r="P44" i="16" s="1"/>
  <c r="M44" i="16" a="1"/>
  <c r="M44" i="16" s="1"/>
  <c r="J44" i="16" a="1"/>
  <c r="J44" i="16" s="1"/>
  <c r="P43" i="16" a="1"/>
  <c r="P43" i="16" s="1"/>
  <c r="M43" i="16" a="1"/>
  <c r="M43" i="16" s="1"/>
  <c r="J43" i="16" a="1"/>
  <c r="J43" i="16" s="1"/>
  <c r="P39" i="16" a="1"/>
  <c r="P39" i="16" s="1"/>
  <c r="M39" i="16" a="1"/>
  <c r="M39" i="16" s="1"/>
  <c r="J39" i="16" a="1"/>
  <c r="J39" i="16" s="1"/>
  <c r="G39" i="16" a="1"/>
  <c r="G39" i="16" s="1"/>
  <c r="P38" i="16" a="1"/>
  <c r="P38" i="16" s="1"/>
  <c r="M38" i="16" a="1"/>
  <c r="M38" i="16" s="1"/>
  <c r="J38" i="16" a="1"/>
  <c r="J38" i="16" s="1"/>
  <c r="G38" i="16" a="1"/>
  <c r="G38" i="16" s="1"/>
  <c r="G46" i="1" l="1"/>
  <c r="G42" i="1" a="1"/>
  <c r="G42" i="1" s="1"/>
  <c r="P92" i="1" l="1" a="1"/>
  <c r="P92" i="1" s="1"/>
  <c r="M92" i="1" a="1"/>
  <c r="M92" i="1" s="1"/>
  <c r="J92" i="1" a="1"/>
  <c r="J92" i="1" s="1"/>
  <c r="G92" i="1" a="1"/>
  <c r="G92" i="1" s="1"/>
  <c r="P91" i="1" a="1"/>
  <c r="P91" i="1" s="1"/>
  <c r="M91" i="1" a="1"/>
  <c r="M91" i="1" s="1"/>
  <c r="J91" i="1" a="1"/>
  <c r="J91" i="1" s="1"/>
  <c r="G91" i="1" a="1"/>
  <c r="G91" i="1" s="1"/>
  <c r="G90" i="1" a="1"/>
  <c r="G90" i="1" s="1"/>
  <c r="P89" i="1" a="1"/>
  <c r="P89" i="1" s="1"/>
  <c r="M89" i="1" a="1"/>
  <c r="M89" i="1" s="1"/>
  <c r="J89" i="1" a="1"/>
  <c r="J89" i="1" s="1"/>
  <c r="G89" i="1" a="1"/>
  <c r="G89" i="1" s="1"/>
  <c r="P78" i="1"/>
  <c r="P64" i="1" a="1"/>
  <c r="P64" i="1" s="1"/>
  <c r="M64" i="1" a="1"/>
  <c r="M64" i="1" s="1"/>
  <c r="J64" i="1" a="1"/>
  <c r="J64" i="1" s="1"/>
  <c r="G64" i="1" a="1"/>
  <c r="G64" i="1" s="1"/>
  <c r="P42" i="16" a="1"/>
  <c r="P42" i="16" s="1"/>
  <c r="M42" i="16" a="1"/>
  <c r="M42" i="16" s="1"/>
  <c r="J42" i="16" a="1"/>
  <c r="J42" i="16" s="1"/>
  <c r="P59" i="16" a="1"/>
  <c r="P59" i="16" s="1"/>
  <c r="M59" i="16" a="1"/>
  <c r="M59" i="16" s="1"/>
  <c r="J59" i="16" a="1"/>
  <c r="J59" i="16" s="1"/>
  <c r="G59" i="16" a="1"/>
  <c r="G59" i="16" s="1"/>
  <c r="G58" i="16" a="1"/>
  <c r="G58" i="16" s="1"/>
  <c r="G56" i="16" a="1"/>
  <c r="G56" i="16" s="1"/>
  <c r="G55" i="16" a="1"/>
  <c r="G55" i="16" s="1"/>
  <c r="G49" i="16" a="1"/>
  <c r="G49" i="16" s="1"/>
  <c r="G47" i="16" a="1"/>
  <c r="G47" i="16" s="1"/>
  <c r="G44" i="16" a="1"/>
  <c r="G44" i="16" s="1"/>
  <c r="G43" i="16" a="1"/>
  <c r="G43" i="16" s="1"/>
  <c r="G42" i="16" a="1"/>
  <c r="G42" i="16" s="1"/>
  <c r="P88" i="1"/>
  <c r="M88" i="1"/>
  <c r="J88" i="1"/>
  <c r="G88" i="1"/>
  <c r="J85" i="1"/>
  <c r="P87" i="1"/>
  <c r="M87" i="1"/>
  <c r="G86" i="1" a="1"/>
  <c r="G86" i="1" s="1"/>
  <c r="J87" i="1"/>
  <c r="G87" i="1"/>
  <c r="P86" i="1" a="1"/>
  <c r="P86" i="1" s="1"/>
  <c r="M86" i="1" a="1"/>
  <c r="M86" i="1" s="1"/>
  <c r="J86" i="1" a="1"/>
  <c r="J86" i="1" s="1"/>
  <c r="G85" i="1"/>
  <c r="P85" i="1"/>
  <c r="M85" i="1"/>
  <c r="M80" i="1"/>
  <c r="J80" i="1"/>
  <c r="J79" i="1" a="1"/>
  <c r="J79" i="1" s="1"/>
  <c r="M79" i="1" a="1"/>
  <c r="M79" i="1" s="1"/>
  <c r="P84" i="1" a="1"/>
  <c r="P84" i="1" s="1"/>
  <c r="M84" i="1" a="1"/>
  <c r="M84" i="1" s="1"/>
  <c r="J84" i="1" a="1"/>
  <c r="J84" i="1" s="1"/>
  <c r="G84" i="1" a="1"/>
  <c r="G84" i="1" s="1"/>
  <c r="P83" i="1" a="1"/>
  <c r="P83" i="1" s="1"/>
  <c r="M83" i="1" a="1"/>
  <c r="M83" i="1" s="1"/>
  <c r="J83" i="1" a="1"/>
  <c r="J83" i="1" s="1"/>
  <c r="P82" i="1" a="1"/>
  <c r="P82" i="1" s="1"/>
  <c r="M82" i="1" a="1"/>
  <c r="M82" i="1" s="1"/>
  <c r="J82" i="1" a="1"/>
  <c r="J82" i="1" s="1"/>
  <c r="P81" i="1"/>
  <c r="P80" i="1"/>
  <c r="M81" i="1"/>
  <c r="J81" i="1"/>
  <c r="G82" i="1" a="1"/>
  <c r="G82" i="1" s="1"/>
  <c r="P79" i="1" a="1"/>
  <c r="P79" i="1" s="1"/>
  <c r="G79" i="1" a="1"/>
  <c r="G79" i="1" s="1"/>
  <c r="M78" i="1"/>
  <c r="J78" i="1"/>
  <c r="P77" i="1" a="1"/>
  <c r="P77" i="1" s="1"/>
  <c r="M77" i="1" a="1"/>
  <c r="M77" i="1" s="1"/>
  <c r="J77" i="1" a="1"/>
  <c r="J77" i="1" s="1"/>
  <c r="G77" i="1" a="1"/>
  <c r="G77" i="1" s="1"/>
  <c r="P76" i="1" a="1"/>
  <c r="P76" i="1" s="1"/>
  <c r="M76" i="1" a="1"/>
  <c r="M76" i="1" s="1"/>
  <c r="J76" i="1" a="1"/>
  <c r="J76" i="1" s="1"/>
  <c r="G76" i="1" a="1"/>
  <c r="G76" i="1" s="1"/>
  <c r="G75" i="1" a="1"/>
  <c r="G75" i="1" s="1"/>
  <c r="P74" i="1" a="1"/>
  <c r="P74" i="1" s="1"/>
  <c r="M74" i="1" a="1"/>
  <c r="M74" i="1" s="1"/>
  <c r="J74" i="1" a="1"/>
  <c r="J74" i="1" s="1"/>
  <c r="P71" i="1"/>
  <c r="P67" i="1"/>
  <c r="P48" i="1"/>
  <c r="M71" i="1"/>
  <c r="M67" i="1"/>
  <c r="M51" i="1"/>
  <c r="J72" i="1" a="1"/>
  <c r="J72" i="1" s="1"/>
  <c r="J71" i="1"/>
  <c r="J67" i="1"/>
  <c r="J66" i="1"/>
  <c r="J65" i="1"/>
  <c r="J51" i="1"/>
  <c r="G71" i="1"/>
  <c r="G65" i="1"/>
  <c r="M48" i="1"/>
  <c r="M46" i="1"/>
  <c r="J48" i="1"/>
  <c r="J47" i="1"/>
  <c r="J46" i="1"/>
  <c r="G48" i="1"/>
  <c r="G47" i="1"/>
  <c r="G21" i="12"/>
  <c r="P28" i="12"/>
  <c r="P27" i="12"/>
  <c r="P26" i="12"/>
  <c r="P25" i="12"/>
  <c r="P24" i="12"/>
  <c r="P23" i="12"/>
  <c r="P22" i="12"/>
  <c r="P21" i="12"/>
  <c r="M28" i="12"/>
  <c r="M27" i="12"/>
  <c r="M26" i="12"/>
  <c r="M25" i="12"/>
  <c r="M24" i="12"/>
  <c r="M23" i="12"/>
  <c r="M22" i="12"/>
  <c r="M21" i="12"/>
  <c r="J28" i="12"/>
  <c r="J27" i="12"/>
  <c r="J26" i="12"/>
  <c r="J25" i="12"/>
  <c r="J24" i="12"/>
  <c r="J23" i="12"/>
  <c r="J22" i="12"/>
  <c r="J21" i="12"/>
  <c r="G22" i="12"/>
  <c r="G23" i="12"/>
  <c r="G24" i="12"/>
  <c r="G25" i="12"/>
  <c r="G26" i="12"/>
  <c r="G27" i="12"/>
  <c r="G28" i="12"/>
  <c r="P28" i="11"/>
  <c r="P27" i="11"/>
  <c r="P26" i="11"/>
  <c r="P25" i="11"/>
  <c r="P24" i="11"/>
  <c r="P23" i="11"/>
  <c r="P22" i="11"/>
  <c r="P21" i="11"/>
  <c r="M28" i="11"/>
  <c r="M27" i="11"/>
  <c r="M26" i="11"/>
  <c r="M25" i="11"/>
  <c r="M24" i="11"/>
  <c r="M23" i="11"/>
  <c r="M22" i="11"/>
  <c r="M21" i="11"/>
  <c r="J28" i="11"/>
  <c r="J27" i="11"/>
  <c r="J26" i="11"/>
  <c r="J25" i="11"/>
  <c r="J24" i="11"/>
  <c r="J23" i="11"/>
  <c r="J22" i="11"/>
  <c r="J21" i="11"/>
  <c r="G22" i="11"/>
  <c r="G23" i="11"/>
  <c r="G24" i="11"/>
  <c r="G25" i="11"/>
  <c r="G26" i="11"/>
  <c r="G27" i="11"/>
  <c r="G28" i="11"/>
  <c r="G21" i="11"/>
  <c r="P29" i="10"/>
  <c r="P28" i="10"/>
  <c r="P27" i="10"/>
  <c r="P26" i="10"/>
  <c r="P25" i="10"/>
  <c r="P24" i="10"/>
  <c r="P23" i="10"/>
  <c r="P22" i="10"/>
  <c r="P21" i="10"/>
  <c r="M29" i="10"/>
  <c r="M28" i="10"/>
  <c r="M27" i="10"/>
  <c r="M26" i="10"/>
  <c r="M25" i="10"/>
  <c r="M24" i="10"/>
  <c r="M23" i="10"/>
  <c r="M22" i="10"/>
  <c r="M21" i="10"/>
  <c r="J29" i="10"/>
  <c r="J28" i="10"/>
  <c r="J27" i="10"/>
  <c r="J26" i="10"/>
  <c r="J25" i="10"/>
  <c r="J24" i="10"/>
  <c r="J23" i="10"/>
  <c r="J22" i="10"/>
  <c r="J21" i="10"/>
  <c r="G22" i="10"/>
  <c r="G23" i="10"/>
  <c r="G24" i="10"/>
  <c r="G25" i="10"/>
  <c r="G26" i="10"/>
  <c r="G27" i="10"/>
  <c r="G28" i="10"/>
  <c r="G29" i="10"/>
  <c r="G21" i="10"/>
  <c r="P34" i="13"/>
  <c r="P33" i="13"/>
  <c r="P32" i="13"/>
  <c r="P31" i="13"/>
  <c r="P30" i="13"/>
  <c r="P29" i="13"/>
  <c r="P28" i="13"/>
  <c r="P27" i="13"/>
  <c r="P26" i="13"/>
  <c r="P25" i="13"/>
  <c r="P24" i="13"/>
  <c r="P23" i="13"/>
  <c r="P22" i="13"/>
  <c r="P21" i="13"/>
  <c r="P20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J34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G32" i="13"/>
  <c r="G33" i="13"/>
  <c r="G34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P31" i="8"/>
  <c r="P30" i="8"/>
  <c r="P29" i="8"/>
  <c r="P28" i="8"/>
  <c r="P27" i="8"/>
  <c r="P26" i="8"/>
  <c r="P25" i="8"/>
  <c r="P24" i="8"/>
  <c r="P23" i="8"/>
  <c r="P22" i="8"/>
  <c r="P21" i="8"/>
  <c r="P20" i="8"/>
  <c r="M31" i="8"/>
  <c r="M30" i="8"/>
  <c r="M29" i="8"/>
  <c r="M28" i="8"/>
  <c r="M27" i="8"/>
  <c r="M26" i="8"/>
  <c r="M25" i="8"/>
  <c r="M24" i="8"/>
  <c r="M23" i="8"/>
  <c r="M22" i="8"/>
  <c r="M21" i="8"/>
  <c r="M20" i="8"/>
  <c r="J31" i="8"/>
  <c r="J30" i="8"/>
  <c r="J29" i="8"/>
  <c r="J28" i="8"/>
  <c r="J27" i="8"/>
  <c r="J26" i="8"/>
  <c r="J25" i="8"/>
  <c r="J24" i="8"/>
  <c r="J23" i="8"/>
  <c r="J22" i="8"/>
  <c r="J21" i="8"/>
  <c r="J20" i="8"/>
  <c r="G31" i="8"/>
  <c r="G30" i="8"/>
  <c r="G29" i="8"/>
  <c r="G28" i="8"/>
  <c r="G27" i="8"/>
  <c r="G26" i="8"/>
  <c r="G25" i="8"/>
  <c r="G24" i="8"/>
  <c r="G23" i="8"/>
  <c r="G22" i="8"/>
  <c r="G21" i="8"/>
  <c r="G20" i="8"/>
  <c r="P30" i="7"/>
  <c r="P29" i="7"/>
  <c r="P28" i="7"/>
  <c r="P27" i="7"/>
  <c r="P26" i="7"/>
  <c r="P25" i="7"/>
  <c r="P24" i="7"/>
  <c r="P23" i="7"/>
  <c r="P22" i="7"/>
  <c r="P21" i="7"/>
  <c r="P20" i="7"/>
  <c r="M30" i="7"/>
  <c r="M29" i="7"/>
  <c r="M28" i="7"/>
  <c r="M27" i="7"/>
  <c r="M26" i="7"/>
  <c r="M25" i="7"/>
  <c r="M24" i="7"/>
  <c r="M23" i="7"/>
  <c r="M22" i="7"/>
  <c r="M21" i="7"/>
  <c r="M20" i="7"/>
  <c r="J30" i="7"/>
  <c r="J29" i="7"/>
  <c r="J28" i="7"/>
  <c r="J27" i="7"/>
  <c r="J26" i="7"/>
  <c r="J25" i="7"/>
  <c r="J24" i="7"/>
  <c r="J23" i="7"/>
  <c r="J22" i="7"/>
  <c r="J21" i="7"/>
  <c r="J20" i="7"/>
  <c r="G21" i="7"/>
  <c r="G22" i="7"/>
  <c r="G23" i="7"/>
  <c r="G24" i="7"/>
  <c r="G25" i="7"/>
  <c r="G26" i="7"/>
  <c r="G27" i="7"/>
  <c r="G28" i="7"/>
  <c r="G29" i="7"/>
  <c r="G30" i="7"/>
  <c r="G20" i="7"/>
  <c r="P31" i="6"/>
  <c r="P30" i="6"/>
  <c r="P29" i="6"/>
  <c r="P28" i="6"/>
  <c r="P27" i="6"/>
  <c r="P26" i="6"/>
  <c r="P25" i="6"/>
  <c r="P24" i="6"/>
  <c r="P23" i="6"/>
  <c r="P22" i="6"/>
  <c r="P21" i="6"/>
  <c r="P20" i="6"/>
  <c r="M31" i="6"/>
  <c r="M30" i="6"/>
  <c r="M29" i="6"/>
  <c r="M28" i="6"/>
  <c r="M27" i="6"/>
  <c r="M26" i="6"/>
  <c r="M25" i="6"/>
  <c r="M24" i="6"/>
  <c r="M23" i="6"/>
  <c r="M22" i="6"/>
  <c r="M21" i="6"/>
  <c r="M20" i="6"/>
  <c r="J31" i="6"/>
  <c r="J30" i="6"/>
  <c r="J29" i="6"/>
  <c r="J28" i="6"/>
  <c r="J27" i="6"/>
  <c r="J26" i="6"/>
  <c r="J25" i="6"/>
  <c r="J24" i="6"/>
  <c r="J23" i="6"/>
  <c r="J22" i="6"/>
  <c r="J21" i="6"/>
  <c r="J20" i="6"/>
  <c r="G31" i="6"/>
  <c r="G30" i="6"/>
  <c r="G29" i="6"/>
  <c r="G28" i="6"/>
  <c r="G27" i="6"/>
  <c r="G26" i="6"/>
  <c r="G25" i="6"/>
  <c r="G24" i="6"/>
  <c r="G23" i="6"/>
  <c r="G22" i="6"/>
  <c r="G21" i="6"/>
  <c r="G20" i="6"/>
  <c r="P31" i="4"/>
  <c r="P30" i="4"/>
  <c r="P29" i="4"/>
  <c r="P28" i="4"/>
  <c r="P27" i="4"/>
  <c r="P26" i="4"/>
  <c r="P25" i="4"/>
  <c r="P24" i="4"/>
  <c r="P23" i="4"/>
  <c r="P22" i="4"/>
  <c r="P21" i="4"/>
  <c r="P20" i="4"/>
  <c r="M31" i="4"/>
  <c r="M30" i="4"/>
  <c r="M29" i="4"/>
  <c r="M28" i="4"/>
  <c r="M27" i="4"/>
  <c r="M26" i="4"/>
  <c r="M25" i="4"/>
  <c r="M24" i="4"/>
  <c r="M23" i="4"/>
  <c r="M22" i="4"/>
  <c r="M21" i="4"/>
  <c r="M20" i="4"/>
  <c r="J31" i="4"/>
  <c r="J30" i="4"/>
  <c r="J29" i="4"/>
  <c r="J28" i="4"/>
  <c r="J27" i="4"/>
  <c r="J26" i="4"/>
  <c r="J25" i="4"/>
  <c r="J24" i="4"/>
  <c r="J23" i="4"/>
  <c r="J22" i="4"/>
  <c r="J21" i="4"/>
  <c r="J20" i="4"/>
  <c r="G21" i="4"/>
  <c r="G22" i="4"/>
  <c r="G23" i="4"/>
  <c r="G24" i="4"/>
  <c r="G25" i="4"/>
  <c r="G26" i="4"/>
  <c r="G27" i="4"/>
  <c r="G28" i="4"/>
  <c r="G29" i="4"/>
  <c r="G30" i="4"/>
  <c r="G31" i="4"/>
  <c r="G20" i="4"/>
  <c r="P30" i="3"/>
  <c r="P29" i="3"/>
  <c r="P28" i="3"/>
  <c r="P27" i="3"/>
  <c r="P26" i="3"/>
  <c r="P25" i="3"/>
  <c r="P24" i="3"/>
  <c r="P23" i="3"/>
  <c r="P22" i="3"/>
  <c r="P21" i="3"/>
  <c r="P20" i="3"/>
  <c r="M30" i="3"/>
  <c r="M29" i="3"/>
  <c r="M28" i="3"/>
  <c r="M27" i="3"/>
  <c r="M26" i="3"/>
  <c r="M25" i="3"/>
  <c r="M24" i="3"/>
  <c r="M23" i="3"/>
  <c r="M22" i="3"/>
  <c r="M21" i="3"/>
  <c r="M20" i="3"/>
  <c r="J30" i="3"/>
  <c r="J29" i="3"/>
  <c r="J28" i="3"/>
  <c r="J27" i="3"/>
  <c r="J26" i="3"/>
  <c r="J25" i="3"/>
  <c r="J24" i="3"/>
  <c r="J23" i="3"/>
  <c r="J22" i="3"/>
  <c r="J21" i="3"/>
  <c r="J20" i="3"/>
  <c r="G26" i="3"/>
  <c r="G27" i="3"/>
  <c r="G28" i="3"/>
  <c r="G29" i="3"/>
  <c r="G30" i="3"/>
  <c r="G20" i="3"/>
  <c r="G21" i="3"/>
  <c r="G22" i="3"/>
  <c r="G23" i="3"/>
  <c r="G24" i="3"/>
  <c r="G25" i="3"/>
  <c r="P73" i="1" a="1"/>
  <c r="P73" i="1" s="1"/>
  <c r="M73" i="1" a="1"/>
  <c r="M73" i="1" s="1"/>
  <c r="J73" i="1" a="1"/>
  <c r="J73" i="1" s="1"/>
  <c r="G73" i="1" a="1"/>
  <c r="G73" i="1" s="1"/>
  <c r="P72" i="1" a="1"/>
  <c r="P72" i="1" s="1"/>
  <c r="M72" i="1" a="1"/>
  <c r="M72" i="1" s="1"/>
  <c r="G72" i="1" a="1"/>
  <c r="G72" i="1" s="1"/>
  <c r="G69" i="1" a="1"/>
  <c r="G69" i="1" s="1"/>
  <c r="O70" i="1"/>
  <c r="N70" i="1"/>
  <c r="L70" i="1"/>
  <c r="K70" i="1"/>
  <c r="I70" i="1"/>
  <c r="H70" i="1"/>
  <c r="F70" i="1"/>
  <c r="E70" i="1"/>
  <c r="P69" i="1" a="1"/>
  <c r="P69" i="1" s="1"/>
  <c r="M69" i="1" a="1"/>
  <c r="M69" i="1" s="1"/>
  <c r="J69" i="1" a="1"/>
  <c r="J69" i="1" s="1"/>
  <c r="O68" i="1"/>
  <c r="N68" i="1"/>
  <c r="L68" i="1"/>
  <c r="K68" i="1"/>
  <c r="H68" i="1"/>
  <c r="I68" i="1"/>
  <c r="G59" i="1" a="1"/>
  <c r="G59" i="1" s="1"/>
  <c r="F68" i="1"/>
  <c r="E68" i="1"/>
  <c r="P66" i="1" a="1"/>
  <c r="P66" i="1" s="1"/>
  <c r="M66" i="1" a="1"/>
  <c r="M66" i="1" s="1"/>
  <c r="P63" i="1" a="1"/>
  <c r="P63" i="1" s="1"/>
  <c r="M63" i="1" a="1"/>
  <c r="M63" i="1" s="1"/>
  <c r="J63" i="1" a="1"/>
  <c r="J63" i="1" s="1"/>
  <c r="G63" i="1" a="1"/>
  <c r="G63" i="1" s="1"/>
  <c r="O61" i="1"/>
  <c r="N61" i="1"/>
  <c r="L61" i="1"/>
  <c r="K61" i="1"/>
  <c r="I61" i="1"/>
  <c r="H61" i="1"/>
  <c r="F61" i="1"/>
  <c r="E61" i="1"/>
  <c r="J62" i="1" a="1"/>
  <c r="J62" i="1" s="1"/>
  <c r="F60" i="1"/>
  <c r="O60" i="1"/>
  <c r="N60" i="1"/>
  <c r="L60" i="1"/>
  <c r="K60" i="1"/>
  <c r="I60" i="1"/>
  <c r="H60" i="1"/>
  <c r="E60" i="1"/>
  <c r="P50" i="1" a="1"/>
  <c r="P50" i="1" s="1"/>
  <c r="M50" i="1" a="1"/>
  <c r="M50" i="1" s="1"/>
  <c r="P49" i="1" a="1"/>
  <c r="P49" i="1" s="1"/>
  <c r="M49" i="1" a="1"/>
  <c r="M49" i="1" s="1"/>
  <c r="P45" i="1" a="1"/>
  <c r="P45" i="1" s="1"/>
  <c r="M45" i="1" a="1"/>
  <c r="M45" i="1" s="1"/>
  <c r="P44" i="1" a="1"/>
  <c r="P44" i="1" s="1"/>
  <c r="M44" i="1" a="1"/>
  <c r="M44" i="1" s="1"/>
  <c r="J44" i="1" a="1"/>
  <c r="J44" i="1" s="1"/>
  <c r="P43" i="1" a="1"/>
  <c r="P43" i="1" s="1"/>
  <c r="M43" i="1" a="1"/>
  <c r="M43" i="1" s="1"/>
  <c r="P59" i="1" a="1"/>
  <c r="P59" i="1" s="1"/>
  <c r="M59" i="1" a="1"/>
  <c r="M59" i="1" s="1"/>
  <c r="J59" i="1" a="1"/>
  <c r="J59" i="1" s="1"/>
  <c r="O58" i="1"/>
  <c r="N58" i="1"/>
  <c r="L58" i="1"/>
  <c r="I58" i="1"/>
  <c r="H58" i="1"/>
  <c r="F58" i="1"/>
  <c r="E58" i="1"/>
  <c r="O57" i="1"/>
  <c r="N57" i="1"/>
  <c r="L57" i="1"/>
  <c r="I57" i="1"/>
  <c r="H57" i="1"/>
  <c r="F57" i="1"/>
  <c r="E57" i="1"/>
  <c r="O56" i="1"/>
  <c r="N56" i="1"/>
  <c r="L56" i="1"/>
  <c r="I56" i="1"/>
  <c r="H56" i="1"/>
  <c r="F56" i="1"/>
  <c r="E53" i="1"/>
  <c r="E56" i="1"/>
  <c r="E52" i="1"/>
  <c r="O55" i="1"/>
  <c r="N55" i="1"/>
  <c r="L55" i="1"/>
  <c r="I55" i="1"/>
  <c r="H55" i="1"/>
  <c r="F55" i="1"/>
  <c r="E55" i="1"/>
  <c r="O54" i="1"/>
  <c r="N54" i="1"/>
  <c r="L54" i="1"/>
  <c r="I54" i="1"/>
  <c r="H54" i="1"/>
  <c r="F54" i="1"/>
  <c r="E54" i="1"/>
  <c r="O53" i="1"/>
  <c r="N53" i="1"/>
  <c r="L53" i="1"/>
  <c r="I53" i="1"/>
  <c r="H53" i="1"/>
  <c r="F53" i="1"/>
  <c r="J43" i="1" a="1"/>
  <c r="J43" i="1" s="1"/>
  <c r="I52" i="1"/>
  <c r="O52" i="1"/>
  <c r="N52" i="1"/>
  <c r="L52" i="1"/>
  <c r="H52" i="1"/>
  <c r="F52" i="1"/>
  <c r="J49" i="1" a="1"/>
  <c r="J49" i="1" s="1"/>
  <c r="M47" i="1" a="1"/>
  <c r="M47" i="1" s="1"/>
  <c r="G70" i="1" l="1"/>
  <c r="J52" i="1"/>
  <c r="G52" i="1"/>
  <c r="J60" i="1"/>
  <c r="G61" i="1"/>
  <c r="M60" i="1"/>
  <c r="M54" i="1"/>
  <c r="M53" i="1"/>
  <c r="J56" i="1"/>
  <c r="M68" i="1"/>
  <c r="P52" i="1"/>
  <c r="J57" i="1"/>
  <c r="J58" i="1"/>
  <c r="J53" i="1"/>
  <c r="G57" i="1"/>
  <c r="P60" i="1"/>
  <c r="M61" i="1"/>
  <c r="J70" i="1"/>
  <c r="P61" i="1"/>
  <c r="J68" i="1"/>
  <c r="P70" i="1"/>
  <c r="G53" i="1"/>
  <c r="G54" i="1"/>
  <c r="G55" i="1"/>
  <c r="P56" i="1"/>
  <c r="P57" i="1"/>
  <c r="P58" i="1"/>
  <c r="M52" i="1"/>
  <c r="J54" i="1"/>
  <c r="J55" i="1"/>
  <c r="G56" i="1"/>
  <c r="G58" i="1"/>
  <c r="M55" i="1"/>
  <c r="J61" i="1"/>
  <c r="P53" i="1"/>
  <c r="P54" i="1"/>
  <c r="P55" i="1"/>
  <c r="M56" i="1"/>
  <c r="M57" i="1"/>
  <c r="M58" i="1"/>
  <c r="G60" i="1"/>
  <c r="G68" i="1"/>
  <c r="P68" i="1"/>
  <c r="M70" i="1"/>
  <c r="P51" i="1" l="1" a="1"/>
  <c r="P51" i="1" s="1"/>
  <c r="J50" i="1" a="1"/>
  <c r="J50" i="1" s="1"/>
  <c r="G50" i="1" a="1"/>
  <c r="G50" i="1" s="1"/>
  <c r="P47" i="1" a="1"/>
  <c r="P47" i="1" s="1"/>
  <c r="P46" i="1" a="1"/>
  <c r="P46" i="1" s="1"/>
  <c r="J45" i="1" a="1"/>
  <c r="J45" i="1" s="1"/>
  <c r="G44" i="1" a="1"/>
  <c r="G44" i="1" s="1"/>
  <c r="H18" i="13" l="1"/>
  <c r="K18" i="13" s="1"/>
  <c r="N18" i="13" s="1"/>
  <c r="H19" i="12"/>
  <c r="K19" i="12" s="1"/>
  <c r="N19" i="12" s="1"/>
  <c r="H19" i="11"/>
  <c r="K19" i="11" s="1"/>
  <c r="N19" i="11" s="1"/>
  <c r="H19" i="10"/>
  <c r="K19" i="10" s="1"/>
  <c r="N19" i="10" s="1"/>
  <c r="H18" i="8"/>
  <c r="K18" i="8" s="1"/>
  <c r="N18" i="8" s="1"/>
  <c r="H18" i="7"/>
  <c r="K18" i="7" s="1"/>
  <c r="N18" i="7" s="1"/>
  <c r="H18" i="6"/>
  <c r="K18" i="6" s="1"/>
  <c r="N18" i="6" s="1"/>
  <c r="H18" i="4"/>
  <c r="K18" i="4" s="1"/>
  <c r="N18" i="4" s="1"/>
  <c r="H18" i="3"/>
  <c r="K18" i="3" s="1"/>
  <c r="N18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<sst xmlns="http://schemas.openxmlformats.org/spreadsheetml/2006/main" count="878" uniqueCount="338">
  <si>
    <t>AÑOS</t>
  </si>
  <si>
    <t>ACCIONES</t>
  </si>
  <si>
    <t>Meta</t>
  </si>
  <si>
    <t>Branding</t>
  </si>
  <si>
    <t>Travel Planner</t>
  </si>
  <si>
    <t>Itinerarios</t>
  </si>
  <si>
    <t>Fam Trips</t>
  </si>
  <si>
    <t>Webinars</t>
  </si>
  <si>
    <t>Ferias</t>
  </si>
  <si>
    <t>Reportajes especializados</t>
  </si>
  <si>
    <t>Contenido multimedia</t>
  </si>
  <si>
    <t>Cooperados-aerolíneas y trade</t>
  </si>
  <si>
    <t xml:space="preserve">Ecosistema Digital </t>
  </si>
  <si>
    <t>Capacitación – Interna</t>
  </si>
  <si>
    <t>Cooperación con Regiones</t>
  </si>
  <si>
    <t xml:space="preserve">Cooperación - Nacionales </t>
  </si>
  <si>
    <t>Cooperación - Internacional</t>
  </si>
  <si>
    <t>Inteligencia de mercados</t>
  </si>
  <si>
    <t>Manual de gestión de crisis comunicacional turístico</t>
  </si>
  <si>
    <t>Fortalecimiento capacidades internas</t>
  </si>
  <si>
    <t>Reforzar el liderazgo de SERNATUR en el sector MICE</t>
  </si>
  <si>
    <t>Renovación de canales de comunicación MICE de SERNATUR</t>
  </si>
  <si>
    <t>Nuevas herramientas de promoción</t>
  </si>
  <si>
    <t>Captación de congresos</t>
  </si>
  <si>
    <t>Posicionamiento en mercado corporativo e incentivos</t>
  </si>
  <si>
    <t xml:space="preserve">Mejorar competitividad ecosistema MICE </t>
  </si>
  <si>
    <t>BRASIL</t>
  </si>
  <si>
    <t>ACCIÓN</t>
  </si>
  <si>
    <t xml:space="preserve">KPI </t>
  </si>
  <si>
    <t>META</t>
  </si>
  <si>
    <t>REALIZADO</t>
  </si>
  <si>
    <t xml:space="preserve">% DE REALIZACIÓN </t>
  </si>
  <si>
    <t>FAM TRIPS</t>
  </si>
  <si>
    <t>CAPACITACIONES</t>
  </si>
  <si>
    <t>FERIAS</t>
  </si>
  <si>
    <t>PRESS TRIPS</t>
  </si>
  <si>
    <t>REPORTAJES ESPECIALIZADOS</t>
  </si>
  <si>
    <t>CAMPAÑAS</t>
  </si>
  <si>
    <t>ESPAÑA</t>
  </si>
  <si>
    <t>REINO UNIDO</t>
  </si>
  <si>
    <t>FRANCIA</t>
  </si>
  <si>
    <t>ALEMANIA</t>
  </si>
  <si>
    <t>ESTADOS UNIDOS</t>
  </si>
  <si>
    <t>CABA</t>
  </si>
  <si>
    <t>COLOMBIA</t>
  </si>
  <si>
    <t>AUSTRALIA</t>
  </si>
  <si>
    <t>FERIAS Y EVENTOS</t>
  </si>
  <si>
    <t>Plan de Marketing Turístico Internacional de Chile 2023 – 2027</t>
  </si>
  <si>
    <t>Producto Nº4: Definición de metas y KPIs de gestión, así como sugerir herramientas de medición para acciones promocionales y comunicacionales</t>
  </si>
  <si>
    <t>Objetivo:</t>
  </si>
  <si>
    <t>Índice:</t>
  </si>
  <si>
    <t>Hoja 1</t>
  </si>
  <si>
    <t>Hoja 2</t>
  </si>
  <si>
    <t>Hoja 3</t>
  </si>
  <si>
    <t>Hoja 4</t>
  </si>
  <si>
    <t>Hoja 5</t>
  </si>
  <si>
    <t>Hoja 6</t>
  </si>
  <si>
    <t>Hoja 7</t>
  </si>
  <si>
    <t>Brasil</t>
  </si>
  <si>
    <t>España</t>
  </si>
  <si>
    <t>Reino Unido</t>
  </si>
  <si>
    <t>Francia</t>
  </si>
  <si>
    <t>Alemania</t>
  </si>
  <si>
    <t>EEUU</t>
  </si>
  <si>
    <t>Hoja 8</t>
  </si>
  <si>
    <t>Hoja 9</t>
  </si>
  <si>
    <t>Hoja 10</t>
  </si>
  <si>
    <t>Colombia</t>
  </si>
  <si>
    <t>Australia</t>
  </si>
  <si>
    <t>Hoja 11</t>
  </si>
  <si>
    <t>Realizado</t>
  </si>
  <si>
    <t>% de realización</t>
  </si>
  <si>
    <t>Metas</t>
  </si>
  <si>
    <t>Clubes de Producto</t>
  </si>
  <si>
    <t>Según demanda</t>
  </si>
  <si>
    <t>Press trips</t>
  </si>
  <si>
    <t>Campañas online: AO</t>
  </si>
  <si>
    <t>Campañas online: especializadas</t>
  </si>
  <si>
    <t>Roadshows y workshops</t>
  </si>
  <si>
    <t xml:space="preserve">CAMPAÑAS </t>
  </si>
  <si>
    <t>Metodología</t>
  </si>
  <si>
    <t>Hoja 12</t>
  </si>
  <si>
    <t>ACCIONES TRANSVERSALES Y ACCIONES MICE</t>
  </si>
  <si>
    <t>ACCIONES POR MERCADO</t>
  </si>
  <si>
    <t>Esta estructura permitirá un seguimiento y evaluación constante del progreso en la implementación de cada acción, así como la medición del porcentaje de logros de las metas establecidas.</t>
  </si>
  <si>
    <t>NA</t>
  </si>
  <si>
    <t>Wording adaptado</t>
  </si>
  <si>
    <t>Número de Itinerarios con oferta comercializable disponible en el travel planner por año</t>
  </si>
  <si>
    <t>Número de itinerarios temáticos y geográficos creados por año (meta máxima: 30 itinerarios totales)</t>
  </si>
  <si>
    <t xml:space="preserve">“Wording” adaptado y organización de los destinos y sub-destinos de Chile </t>
  </si>
  <si>
    <t>Baseline turístico y arquitectura de marca creados</t>
  </si>
  <si>
    <t>Estrategia de branding definida</t>
  </si>
  <si>
    <t>En curso</t>
  </si>
  <si>
    <t>No realizado</t>
  </si>
  <si>
    <t>Estrategia definida</t>
  </si>
  <si>
    <t>Cooperarción con Pudahuel para recibir inteligencia de mercados</t>
  </si>
  <si>
    <t>Aplicación nueva estrategia</t>
  </si>
  <si>
    <t>Baseline definido y arquitectura en uso</t>
  </si>
  <si>
    <t xml:space="preserve">Nuevo branding aplicado </t>
  </si>
  <si>
    <t>AI en uso</t>
  </si>
  <si>
    <t>AI incorporada para la generación de itinerarios personalizados</t>
  </si>
  <si>
    <t>Herramienta de Travel Planner creada</t>
  </si>
  <si>
    <t>Travel Planner creado</t>
  </si>
  <si>
    <t>Travel Planner en ejecución</t>
  </si>
  <si>
    <t>Blog y newsletter creado</t>
  </si>
  <si>
    <t>Plan realizado</t>
  </si>
  <si>
    <t xml:space="preserve">Número de fam trips genéricos por año </t>
  </si>
  <si>
    <t>Web renovada</t>
  </si>
  <si>
    <t>Agencia contratada</t>
  </si>
  <si>
    <t>Plan creado</t>
  </si>
  <si>
    <t>Número de webinars personalizados por año</t>
  </si>
  <si>
    <t>Número de cápsulas formativas por año</t>
  </si>
  <si>
    <t>Asistencia a feria WTM</t>
  </si>
  <si>
    <t>Número de reportajes especializados por año</t>
  </si>
  <si>
    <t>Número de campañas always on por año</t>
  </si>
  <si>
    <t>Número de campañas específicas por año</t>
  </si>
  <si>
    <t>KPIs para acciones específicas del mercado brasileño.</t>
  </si>
  <si>
    <t>Las acciones presentadas coinciden con las acciones específicas para el mercado brasileño presentadas en el Plan de Acción.</t>
  </si>
  <si>
    <t>En el Plan de Acción se incluyen recomendaciones específicas para la realización de estas acciones en Brasil.</t>
  </si>
  <si>
    <t>Número de fam trips específicos por año</t>
  </si>
  <si>
    <t>Número de roadshows por año</t>
  </si>
  <si>
    <t>Número de press trips por año</t>
  </si>
  <si>
    <t>KPIs para acciones específicas del mercado español.</t>
  </si>
  <si>
    <t>Las acciones presentadas coinciden con las acciones específicas para el mercado español presentadas en el Plan de Acción.</t>
  </si>
  <si>
    <t>En el Plan de Acción se incluyen recomendaciones específicas para la realización de estas acciones en España.</t>
  </si>
  <si>
    <t>Asistencia a feria FITUR</t>
  </si>
  <si>
    <t>Asistencia a feria FITUR MICE</t>
  </si>
  <si>
    <t>KPIs para acciones específicas del mercado inglés.</t>
  </si>
  <si>
    <t>Las acciones presentadas coinciden con las acciones específicas para el mercado inglés presentadas en el Plan de Acción.</t>
  </si>
  <si>
    <t>En el Plan de Acción se incluyen recomendaciones específicas para la realización de estas acciones en Reino Unido.</t>
  </si>
  <si>
    <t>Asistencia a feria LATA</t>
  </si>
  <si>
    <t>KPIs para acciones específicas del mercado francés.</t>
  </si>
  <si>
    <t>Las acciones presentadas coinciden con las acciones específicas para el mercado francés presentadas en el Plan de Acción.</t>
  </si>
  <si>
    <t>En el Plan de Acción se incluyen recomendaciones específicas para la realización de estas acciones en Francia.</t>
  </si>
  <si>
    <t>Número de workshops por año</t>
  </si>
  <si>
    <t>Asistencia a feria TopResa</t>
  </si>
  <si>
    <t>KPIs para acciones específicas del mercado alemán.</t>
  </si>
  <si>
    <t>Las acciones presentadas coinciden con las acciones específicas para el mercado alemán presentadas en el Plan de Acción.</t>
  </si>
  <si>
    <t>En el Plan de Acción se incluyen recomendaciones específicas para la realización de estas acciones en Alemania.</t>
  </si>
  <si>
    <t>Asistencia a feria ITB</t>
  </si>
  <si>
    <t>Asistencia a feria Free Munchen (Arge)</t>
  </si>
  <si>
    <t>KPIs para acciones específicas del mercado estadounidense.</t>
  </si>
  <si>
    <t>Las acciones presentadas coinciden con las acciones específicas para el mercado estadounidense presentadas en el Plan de Acción.</t>
  </si>
  <si>
    <t>En el Plan de Acción se incluyen recomendaciones específicas para la realización de estas acciones en EEUU.</t>
  </si>
  <si>
    <t>Asistencia a feria USTOA</t>
  </si>
  <si>
    <t>Asistencia a feria ATTA- ATWS</t>
  </si>
  <si>
    <t>Asistencia a feria ATTA-ELEVATE</t>
  </si>
  <si>
    <t>Asistencia a feria TravelMart LatinAmerica</t>
  </si>
  <si>
    <t>Asistencia a feria Seatrade</t>
  </si>
  <si>
    <t>KPIs para acciones específicas del mercado CABA.</t>
  </si>
  <si>
    <t>Las acciones presentadas coinciden con las acciones específicas para el mercado CABA presentadas en el Plan de Acción.</t>
  </si>
  <si>
    <t>En el Plan de Acción se incluyen recomendaciones específicas para la realización de estas acciones en CABA.</t>
  </si>
  <si>
    <t>Asistencia a feria FIT</t>
  </si>
  <si>
    <t>Para los mercados 90º el número de acciones propuestas es más reducida y con foco especial en el trade.</t>
  </si>
  <si>
    <t>KPIs para acciones específicas del mercado colombiano.</t>
  </si>
  <si>
    <t>Las acciones presentadas coinciden con las acciones específicas para el mercado colombiano presentadas en el Plan de Acción.</t>
  </si>
  <si>
    <t>En el Plan de Acción se incluyen recomendaciones específicas para la realización de estas acciones en Colombia.</t>
  </si>
  <si>
    <t>KPIs para acciones específicas del mercado australiano.</t>
  </si>
  <si>
    <t>Las acciones presentadas coinciden con las acciones específicas para el mercado australiano presentadas en el Plan de Acción.</t>
  </si>
  <si>
    <t>En el Plan de Acción se incluyen recomendaciones específicas para la realización de estas acciones en Australia.</t>
  </si>
  <si>
    <t>Aumentar 50%</t>
  </si>
  <si>
    <t>Mantener asistentes</t>
  </si>
  <si>
    <t>Número de Clubes de Producto creados por año (meta máxima: contar con 10 clubes estables)</t>
  </si>
  <si>
    <t xml:space="preserve">Reportajes especializados con varios capítulos exclusivo de Chile </t>
  </si>
  <si>
    <t xml:space="preserve">Material en uso y actualización anual </t>
  </si>
  <si>
    <t>100% del material creado</t>
  </si>
  <si>
    <t>Número de reportajes especializados en mercados 360º por año</t>
  </si>
  <si>
    <t>Contenido multimedia atractivo y adaptado por mercados creado</t>
  </si>
  <si>
    <t>Número de campañas con aerolíneas low cost regionales 
(recomendación: mínimo 2 anuales por ruta LIM-SCL, BUE-SCL, PTY-SCL, GRU-SCL)</t>
  </si>
  <si>
    <t>Número de ferias internacionales asistidas por año</t>
  </si>
  <si>
    <t xml:space="preserve">Número de asistentes a las ferias </t>
  </si>
  <si>
    <t>Duplicar</t>
  </si>
  <si>
    <t>Número de nuevas rutas long haul operativas</t>
  </si>
  <si>
    <t>Número de campañas con socios estratégicos internacionales por año</t>
  </si>
  <si>
    <t>Número de campañas genéricas "always on" en los mercados 360º por año</t>
  </si>
  <si>
    <t xml:space="preserve">Métricas de KPIs online </t>
  </si>
  <si>
    <t>Mantener KPIs</t>
  </si>
  <si>
    <t>Número de experiencias y/o destinos complementarios promocionados por gran destino por año</t>
  </si>
  <si>
    <t>En funcionamiento</t>
  </si>
  <si>
    <t>Web en desarrollo</t>
  </si>
  <si>
    <t>RRSS propias de Chile ampliadas</t>
  </si>
  <si>
    <t>RRSS ampliadas</t>
  </si>
  <si>
    <t>Nuevas RRSS en uso</t>
  </si>
  <si>
    <t>Ecosistema digital consolidado con nuevas herramientas</t>
  </si>
  <si>
    <t>Cobertura de la oferta turística exportable (capacitada y digitalizada)</t>
  </si>
  <si>
    <t>Capacitación digital interna realizada</t>
  </si>
  <si>
    <t>Desarrollado</t>
  </si>
  <si>
    <t>1 capacitación por grupos de mercado</t>
  </si>
  <si>
    <t>Capacitación de nuevas herramientas</t>
  </si>
  <si>
    <t>Foros de marketing ejecutivos con SERNATUR Regionales creados</t>
  </si>
  <si>
    <t>Web chile.travel actualizada y con elementos innovadores incorporados</t>
  </si>
  <si>
    <t>Programas para la involucración de los PPRR desarrollados</t>
  </si>
  <si>
    <t>Foros establecidos</t>
  </si>
  <si>
    <t>Plan presentado</t>
  </si>
  <si>
    <t>Número de Regiones cooperadas para países limítrofes (meta: 100% según disposición)</t>
  </si>
  <si>
    <t>Número de Regiones cooperadas para países no limítrofes (meta: 100% según disposición)</t>
  </si>
  <si>
    <t>Espacios de trabajo para la coordinación</t>
  </si>
  <si>
    <t>Canalización de la comercialización y promoción</t>
  </si>
  <si>
    <t>Coordinación y presentación del Nuevo Plan a través de la creación de espacios de trabajo</t>
  </si>
  <si>
    <t>Estructuración cooperada de contenido</t>
  </si>
  <si>
    <t>Coordinación pública para detectar sinergias con instituciones de exportación e imagen</t>
  </si>
  <si>
    <t xml:space="preserve">Revisión de socios estratégicos </t>
  </si>
  <si>
    <t>Capacitación inversa por grupos de mercados realizada anualmente (meta: 1 anual por grupo)</t>
  </si>
  <si>
    <t>Según necesidades</t>
  </si>
  <si>
    <t>Número de campañas en cooperación con organismos internacionales por año</t>
  </si>
  <si>
    <t xml:space="preserve">Unidad de Inteligencia de mercados establecida y en funcionamiento </t>
  </si>
  <si>
    <t>Unidad en funcionamiento</t>
  </si>
  <si>
    <t>Revisión de entidades colaboradoras</t>
  </si>
  <si>
    <t>Reportes mensuales: 12 x año</t>
  </si>
  <si>
    <t>Reportes anuales: 1 x año</t>
  </si>
  <si>
    <t>Cooperación Pudahuel</t>
  </si>
  <si>
    <t>Manual de crisis operativo</t>
  </si>
  <si>
    <t>Manual operativo</t>
  </si>
  <si>
    <t>Preparación y puesta en marcha del manual</t>
  </si>
  <si>
    <t>Análisis de RRHH (a través de una empresa especializada)</t>
  </si>
  <si>
    <t>Análsis realizado</t>
  </si>
  <si>
    <t>Equipo reforzado</t>
  </si>
  <si>
    <t>Equipo reforzado según los resultados del análisis de RRHH</t>
  </si>
  <si>
    <t>Revisión de necesidades</t>
  </si>
  <si>
    <t>Leyenda:</t>
  </si>
  <si>
    <t xml:space="preserve">Inputs definidos por THR a partir del Plan de Acción </t>
  </si>
  <si>
    <t>Entradas de información</t>
  </si>
  <si>
    <t>Para años en los que no aplique la acción, la celda contiene NA.</t>
  </si>
  <si>
    <t>El objetivo de la tabla es que el equipo de SERNATUR rellene las celdas correspondientes para medir el % de realización de cada KPI según el timing.</t>
  </si>
  <si>
    <t>Input numérico</t>
  </si>
  <si>
    <t>Celda vinculada</t>
  </si>
  <si>
    <t xml:space="preserve">Algunas mediciones de KPIs son cualitativos y otros cuantitativos. Por ello, su cálculo para % de realización varía. </t>
  </si>
  <si>
    <t>Una vez introducido el input para el timing correspondiente, se calculará automáticamente el % de realización en base a la meta definida.</t>
  </si>
  <si>
    <t>Los KPIs cuantitativos requieren un input numérico.</t>
  </si>
  <si>
    <t>Los % de realización tienen un indicador de color según su rango:</t>
  </si>
  <si>
    <t>&lt;50%</t>
  </si>
  <si>
    <t>50%-85%</t>
  </si>
  <si>
    <t>Meta 0</t>
  </si>
  <si>
    <t>Celdas para rellenar por SERNATUR. Puede requerir un número (KPIs cuantitativos) o una opción desplegable (KPI cualitativos)</t>
  </si>
  <si>
    <t xml:space="preserve">Ciertas acciones promocionales están vinculadas con las acciones por mercados: fam trips, webinars, roadshows y workshops, ferias, press trips, reportajes y campañas. </t>
  </si>
  <si>
    <t>Los KPIs cualitativos tienen opciones desplegables en las celdas correspondientes.</t>
  </si>
  <si>
    <t>WIP</t>
  </si>
  <si>
    <t>Si la opción marcada es "Realizado"</t>
  </si>
  <si>
    <t>SI la opción marcada es "En curso"</t>
  </si>
  <si>
    <t>SI la opción marcada es "No realizado"</t>
  </si>
  <si>
    <t>Si la meta para ese año equivale a 0 se muestra el texto "Meta 0" para evitar errores de fórmula al dividir un número entre 0</t>
  </si>
  <si>
    <t>Input desde opción desplegable</t>
  </si>
  <si>
    <t>Celdas coloreadas</t>
  </si>
  <si>
    <t>% de realización con una fórmula ya asignada y celdas que varían de color según el estado del KPI</t>
  </si>
  <si>
    <t>Las opciones desplegables son las siguientes:</t>
  </si>
  <si>
    <t>Los % de realización según la opción desplegable seleccionada son:</t>
  </si>
  <si>
    <t>Celdas rellenar con un valor numérico</t>
  </si>
  <si>
    <t>85%+</t>
  </si>
  <si>
    <t xml:space="preserve">Celdas vinculadas a las metas y inputs de realización de acciones por mercados (Hojas 4-12). Estas celdas no deben ser editadas en esta hoja. </t>
  </si>
  <si>
    <t xml:space="preserve">El documento se divide en tres secciones: acciones transversales, acciones para el segmento MICE y acciones por mercado. </t>
  </si>
  <si>
    <t>Este documento contiene las acciones propuestas en la Fase 3 del Nuevo Plan de Marketing de Chile: Plan de Acciones. Para cada acción se listan KPIs para medir su eficiencia.</t>
  </si>
  <si>
    <t>Los indicadores definidos cuentan con una meta que permite evaluar su desempeño en el tiempo y hacer un seguimiento.</t>
  </si>
  <si>
    <t>Esta herramienta será clave para medir la eficiencia de la implementación del Nuevo Plan de Marketing.</t>
  </si>
  <si>
    <t>La metodología utilizada para este apartado incluye información detallada sobre las acciones específicas para cada mercado de interés, junto con sus correspondientes KPIs y metas anuales.</t>
  </si>
  <si>
    <t xml:space="preserve">En las tablas presentadas se requiere inputs cualitativos y cuantitativos por parte de SERNATUR para poder calcular el % de realización de las acciones según el timing. </t>
  </si>
  <si>
    <t>En la tabla se requiere inputs cuantitativos por parte de SERNATUR.</t>
  </si>
  <si>
    <t>Los resultados de los KPIs por mercados están agregados y vinculados en las acciones transversales.</t>
  </si>
  <si>
    <t>En la hoja correspondiente se detalla las indicaciones para hacer uso de la herramienta.</t>
  </si>
  <si>
    <t>Plan aplicado</t>
  </si>
  <si>
    <t>Estadísticas elaboradas</t>
  </si>
  <si>
    <t>Uso y atualización anual</t>
  </si>
  <si>
    <t>Estadísticas de actividad MICE elaboradas</t>
  </si>
  <si>
    <t>Nuevo material según necesidad</t>
  </si>
  <si>
    <t>Nuevos canales de comunicación creados: blog y newsletter</t>
  </si>
  <si>
    <t>Actualización según necesidad</t>
  </si>
  <si>
    <t>Uso de nuevos canales</t>
  </si>
  <si>
    <t>Web para el segmento MICE renovada</t>
  </si>
  <si>
    <t>Posicionamiento en RRSS mejorado (meta: % de mejora anual en las métricas de RRSS)</t>
  </si>
  <si>
    <t>Club de producto MICE creado</t>
  </si>
  <si>
    <t>Club creado</t>
  </si>
  <si>
    <t>Club en funcionamiento</t>
  </si>
  <si>
    <t>Producción según demanda</t>
  </si>
  <si>
    <t>Número de vídeos promocionales producidos</t>
  </si>
  <si>
    <t>Nuevo y adaptado material audiovisual y contenido</t>
  </si>
  <si>
    <t>Nuevas herramientas promocionales y uso de nuevas tecnologías</t>
  </si>
  <si>
    <t>Análisis de nuevas tecnologías realizado</t>
  </si>
  <si>
    <t>Nuevas herramientas en uso</t>
  </si>
  <si>
    <t>Premios MICE creados</t>
  </si>
  <si>
    <t>Premios creados para programa embajadores</t>
  </si>
  <si>
    <t>Premios realizados anualmente</t>
  </si>
  <si>
    <t>Agencia de representación para apoyo a acciones contratada</t>
  </si>
  <si>
    <t>Trabajo conjunto</t>
  </si>
  <si>
    <t>Nuevas acciones promocionales directas con compradores internacionales desarrolladas</t>
  </si>
  <si>
    <t>2 presentaciones en destino (México y Colombia)</t>
  </si>
  <si>
    <t>Presentaciones y visitas comerciales según demanda</t>
  </si>
  <si>
    <t>Participación en eventos y ferias (Fiexpo, Imex América, ICCA, Expedition, etc)</t>
  </si>
  <si>
    <t>Número de fam trips realizados por año</t>
  </si>
  <si>
    <t>Número de press trips realizados por año</t>
  </si>
  <si>
    <t>Plan de apoyo a Convention Bureaus definido</t>
  </si>
  <si>
    <t>Participación activa en asociaciones MICE internacionales</t>
  </si>
  <si>
    <t>Participación activa</t>
  </si>
  <si>
    <t>Incremento anual del número de contactos en la base de datos de clientes</t>
  </si>
  <si>
    <t>Número de acciones para mejorar la competitividad del sector turístico MICE (capacitación, microconsultoría o difusión de inteligencia turística)</t>
  </si>
  <si>
    <t>TBD</t>
  </si>
  <si>
    <t>Plan estratégico de sostenibilidad desarrollado</t>
  </si>
  <si>
    <t>Posicionamiento de Santiago  en rakings internacionales (AMEX, CWT y Cvent) mejorado por año</t>
  </si>
  <si>
    <t>Mejora respecto ciudades competidoras</t>
  </si>
  <si>
    <t>Aumento respecto países competidores</t>
  </si>
  <si>
    <t>Aumento de presencia de Chile en medios de comunicación MICE internacionales  anual</t>
  </si>
  <si>
    <t>Informe de eficiencia</t>
  </si>
  <si>
    <t>4.1) Medir la eficiencia de la implementación del nuevo plan de marketing</t>
  </si>
  <si>
    <t xml:space="preserve">El objetivo de este documento es presentar una metodología para medir la eficiencia de la implementación del Nuevo Plan de Marketing de Chile. </t>
  </si>
  <si>
    <t>Esta metodología está diseñada para obtener información relevante y medir la eficiencia de las acciones propuestas en Plan de Acción.</t>
  </si>
  <si>
    <t xml:space="preserve">Las acciones transversales y MICE disponen de diversos KPIs que permiten medir su eficiencia. </t>
  </si>
  <si>
    <t>Los KPIs específicos de cada mercado están diseñados para evaluar de manera transversal la eficiencia general de la implementación del plan de marketing de Chile y garantizar una visión integral del éxito del proyecto.</t>
  </si>
  <si>
    <t>KPIs generales para medir la eficiencia de la implementación de las acciones transversales del Nuevo Plan de Marketing</t>
  </si>
  <si>
    <t>En esta hoja se presentan las acciones transversales del Plan de Acción con varios KPIs de eficiencia, sus metas definidas y su año de realización.</t>
  </si>
  <si>
    <t xml:space="preserve">KPIs de eficiencia </t>
  </si>
  <si>
    <t>En esta hoja se presentan las accionespara el segmento MICE del Plan de Acción con varios KPIs de eficiencia, sus metas definidas y su año de realización.</t>
  </si>
  <si>
    <t>Adaptación estrategia según resultados</t>
  </si>
  <si>
    <t>Generacion de nuevos contenidos segmento corporativo para la web</t>
  </si>
  <si>
    <t>Mejoras en contenidos segmento corporativo</t>
  </si>
  <si>
    <t>Campañas para incrementar usuarios registrados</t>
  </si>
  <si>
    <t>Cambio de diseño y avances tecnológicos para mejorar funcionalidades</t>
  </si>
  <si>
    <t>Inversion en realidad virtual como elemento diferencial en ferias, presentaciones y eventos</t>
  </si>
  <si>
    <t>Nuevas herramientas en uso. Analisis uso de IA</t>
  </si>
  <si>
    <t>2 presentaciones en destino (EEUU y Brasil). Visitas comerciales casas de incentivo EEUU</t>
  </si>
  <si>
    <t>2 presentaciones en destino (Argentina y EEUU)</t>
  </si>
  <si>
    <t>Asistencia a principales  ferias y eventos MICE. Organización de eventos paralelos</t>
  </si>
  <si>
    <t>Participación activa. Asistencia a sus eventos. Acuerdo de patrocinio</t>
  </si>
  <si>
    <t>Participación activa. Asistencia a sus eventos</t>
  </si>
  <si>
    <t>Programa de capacitación a toda la cadena de valor MICE realizado</t>
  </si>
  <si>
    <t>Plan comunicado, difundido y aplicado</t>
  </si>
  <si>
    <t>Programa  microconsultoria para mejorar experiencias MICE de Chile</t>
  </si>
  <si>
    <t>Plan de circularidad en turismo MICE</t>
  </si>
  <si>
    <t>Implementacion del Plan de circularidad en turismo MICE</t>
  </si>
  <si>
    <t>Incremento en la captacion de congresos internacionales y el posicionamiento en el ranking ICCA</t>
  </si>
  <si>
    <t>Incremento  % de congresos estratégicos captados</t>
  </si>
  <si>
    <t>Mejora respecto países competidores en ICCA</t>
  </si>
  <si>
    <t>Generación de nuevos contenidos de Chile como destino de reuniones corporativas e incentivos.</t>
  </si>
  <si>
    <t>Nuevos contenidos generados</t>
  </si>
  <si>
    <t>Publicación de nuevos contenidos en canales de comunicación</t>
  </si>
  <si>
    <t>Nuevos contenidos generados según demanda</t>
  </si>
  <si>
    <t>Informe de eficiencia MICE</t>
  </si>
  <si>
    <t>KPIs generales para medir la eficiencia de la implementación de las acciones MICE del Nuevo Plan de Marketing</t>
  </si>
  <si>
    <t>Número de destinos emergentes presentes en los itinerarios para cada gran destino</t>
  </si>
  <si>
    <t>Plataforma de soporte de gestión de proyectos implementada</t>
  </si>
  <si>
    <t>Asociación a SITE, MPI y PCMA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</si>
</sst>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/>
        <bgColor rgb="FF000000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/>
    <xf numFmtId="9" fontId="13" fillId="0" borderId="0" applyFon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9" fillId="0" borderId="7" applyNumberFormat="0" applyFill="0" applyAlignment="0" applyProtection="0"/>
    <xf numFmtId="0" fontId="5" fillId="0" borderId="8" applyNumberFormat="0" applyFill="0" applyAlignment="0" applyProtection="0"/>
  </cellStyleXfs>
  <cellXfs count="96">
    <xf numFmtId="0" fontId="0" fillId="0" borderId="0" xfId="0"/>
    <xf numFmtId="0" fontId="0" fillId="0" borderId="2" xfId="0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1" applyFont="1"/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quotePrefix="1" applyAlignment="1">
      <alignment vertical="top" wrapText="1"/>
    </xf>
    <xf numFmtId="0" fontId="9" fillId="0" borderId="0" xfId="0" applyFont="1" applyAlignment="1">
      <alignment horizontal="left"/>
    </xf>
    <xf numFmtId="0" fontId="0" fillId="0" borderId="0" xfId="0" applyAlignment="1">
      <alignment vertical="top"/>
    </xf>
    <xf numFmtId="0" fontId="0" fillId="0" borderId="0" xfId="0" quotePrefix="1" applyAlignment="1">
      <alignment vertical="top"/>
    </xf>
    <xf numFmtId="0" fontId="5" fillId="0" borderId="0" xfId="0" applyFont="1" applyAlignment="1">
      <alignment vertical="top"/>
    </xf>
    <xf numFmtId="0" fontId="18" fillId="0" borderId="0" xfId="0" applyFont="1"/>
    <xf numFmtId="9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9" fontId="4" fillId="0" borderId="2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1" fillId="0" borderId="0" xfId="0" applyFont="1"/>
    <xf numFmtId="0" fontId="22" fillId="0" borderId="0" xfId="0" applyFont="1"/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20" fillId="0" borderId="0" xfId="0" applyFont="1"/>
    <xf numFmtId="0" fontId="0" fillId="4" borderId="5" xfId="0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0" fillId="4" borderId="5" xfId="0" applyFill="1" applyBorder="1" applyAlignment="1">
      <alignment horizontal="center" vertical="center" wrapText="1"/>
    </xf>
    <xf numFmtId="0" fontId="13" fillId="0" borderId="8" xfId="7" applyFont="1" applyFill="1" applyAlignment="1">
      <alignment horizontal="center" vertical="center"/>
    </xf>
    <xf numFmtId="0" fontId="19" fillId="0" borderId="7" xfId="6" applyFill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1" xfId="0" applyBorder="1" applyAlignment="1">
      <alignment vertical="center"/>
    </xf>
    <xf numFmtId="9" fontId="0" fillId="4" borderId="2" xfId="0" applyNumberFormat="1" applyFill="1" applyBorder="1" applyAlignment="1">
      <alignment horizontal="center" vertical="center"/>
    </xf>
    <xf numFmtId="10" fontId="13" fillId="0" borderId="8" xfId="7" applyNumberFormat="1" applyFont="1" applyFill="1" applyAlignment="1">
      <alignment horizontal="center" vertical="center"/>
    </xf>
    <xf numFmtId="0" fontId="15" fillId="6" borderId="0" xfId="4" applyAlignment="1">
      <alignment horizontal="center"/>
    </xf>
    <xf numFmtId="0" fontId="1" fillId="0" borderId="0" xfId="0" applyFont="1" applyAlignment="1">
      <alignment horizontal="center" vertical="center"/>
    </xf>
    <xf numFmtId="0" fontId="0" fillId="4" borderId="2" xfId="0" applyFill="1" applyBorder="1" applyAlignment="1">
      <alignment horizontal="center" vertical="center" readingOrder="1"/>
    </xf>
    <xf numFmtId="2" fontId="13" fillId="0" borderId="8" xfId="7" applyNumberFormat="1" applyFont="1" applyFill="1" applyAlignment="1">
      <alignment horizontal="center" vertical="center"/>
    </xf>
    <xf numFmtId="0" fontId="1" fillId="8" borderId="3" xfId="0" applyFont="1" applyFill="1" applyBorder="1" applyAlignment="1">
      <alignment horizontal="center"/>
    </xf>
    <xf numFmtId="0" fontId="0" fillId="0" borderId="8" xfId="7" applyFont="1" applyAlignment="1">
      <alignment horizontal="center" vertical="center"/>
    </xf>
    <xf numFmtId="0" fontId="5" fillId="0" borderId="0" xfId="0" applyFont="1"/>
    <xf numFmtId="0" fontId="0" fillId="9" borderId="0" xfId="0" applyFill="1" applyAlignment="1">
      <alignment horizontal="left"/>
    </xf>
    <xf numFmtId="0" fontId="13" fillId="0" borderId="8" xfId="7" applyFont="1" applyFill="1" applyAlignment="1">
      <alignment horizontal="left" vertical="center"/>
    </xf>
    <xf numFmtId="0" fontId="19" fillId="0" borderId="7" xfId="6" applyAlignment="1">
      <alignment horizontal="left"/>
    </xf>
    <xf numFmtId="9" fontId="14" fillId="5" borderId="0" xfId="3" applyNumberFormat="1" applyAlignment="1">
      <alignment horizontal="center"/>
    </xf>
    <xf numFmtId="0" fontId="16" fillId="7" borderId="0" xfId="5" applyAlignment="1">
      <alignment horizontal="center"/>
    </xf>
    <xf numFmtId="0" fontId="15" fillId="6" borderId="0" xfId="4"/>
    <xf numFmtId="9" fontId="15" fillId="6" borderId="0" xfId="4" applyNumberFormat="1" applyAlignment="1">
      <alignment horizontal="center"/>
    </xf>
    <xf numFmtId="0" fontId="14" fillId="0" borderId="2" xfId="3" applyFill="1" applyBorder="1" applyAlignment="1">
      <alignment horizontal="center"/>
    </xf>
    <xf numFmtId="0" fontId="16" fillId="0" borderId="2" xfId="5" applyFill="1" applyBorder="1" applyAlignment="1">
      <alignment horizontal="center"/>
    </xf>
    <xf numFmtId="0" fontId="15" fillId="0" borderId="2" xfId="4" applyFill="1" applyBorder="1" applyAlignment="1">
      <alignment horizontal="center"/>
    </xf>
    <xf numFmtId="0" fontId="13" fillId="0" borderId="8" xfId="7" applyFont="1" applyAlignment="1">
      <alignment horizontal="center"/>
    </xf>
    <xf numFmtId="0" fontId="0" fillId="0" borderId="8" xfId="7" applyFont="1" applyAlignment="1">
      <alignment horizontal="left" vertical="center"/>
    </xf>
    <xf numFmtId="0" fontId="0" fillId="4" borderId="2" xfId="0" applyFill="1" applyBorder="1" applyAlignment="1">
      <alignment horizontal="center" vertical="center" wrapText="1" readingOrder="1"/>
    </xf>
    <xf numFmtId="9" fontId="13" fillId="0" borderId="8" xfId="2" applyFont="1" applyFill="1" applyBorder="1" applyAlignment="1">
      <alignment horizontal="center" vertical="center"/>
    </xf>
    <xf numFmtId="2" fontId="13" fillId="0" borderId="8" xfId="2" applyNumberFormat="1" applyFont="1" applyFill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readingOrder="1"/>
    </xf>
    <xf numFmtId="0" fontId="0" fillId="3" borderId="3" xfId="0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8">
    <cellStyle name="Bueno" xfId="3" builtinId="26"/>
    <cellStyle name="Celda vinculada" xfId="6" builtinId="24"/>
    <cellStyle name="Hipervínculo" xfId="1" builtinId="8"/>
    <cellStyle name="Incorrecto" xfId="4" builtinId="27"/>
    <cellStyle name="Neutral" xfId="5" builtinId="28"/>
    <cellStyle name="Normal" xfId="0" builtinId="0"/>
    <cellStyle name="Porcentaje" xfId="2" builtinId="5"/>
    <cellStyle name="Total" xfId="7" builtinId="25"/>
  </cellStyles>
  <dxfs count="47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auto="1"/>
      </font>
      <numFmt numFmtId="0" formatCode="General"/>
      <fill>
        <patternFill patternType="none">
          <fgColor indexed="64"/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1</xdr:row>
      <xdr:rowOff>0</xdr:rowOff>
    </xdr:from>
    <xdr:to>
      <xdr:col>5</xdr:col>
      <xdr:colOff>736599</xdr:colOff>
      <xdr:row>7</xdr:row>
      <xdr:rowOff>35719</xdr:rowOff>
    </xdr:to>
    <xdr:pic>
      <xdr:nvPicPr>
        <xdr:cNvPr id="6" name="Imagen 1" descr="sernatur - Chile es TUYO">
          <a:extLst>
            <a:ext uri="{FF2B5EF4-FFF2-40B4-BE49-F238E27FC236}">
              <a16:creationId xmlns:a16="http://schemas.microsoft.com/office/drawing/2014/main" id="{D5251D7C-1A9B-4E7C-B14F-172DEC7C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4" y="190500"/>
          <a:ext cx="3190875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631031</xdr:colOff>
      <xdr:row>3</xdr:row>
      <xdr:rowOff>57150</xdr:rowOff>
    </xdr:from>
    <xdr:to>
      <xdr:col>9</xdr:col>
      <xdr:colOff>418161</xdr:colOff>
      <xdr:row>5</xdr:row>
      <xdr:rowOff>12699</xdr:rowOff>
    </xdr:to>
    <xdr:pic>
      <xdr:nvPicPr>
        <xdr:cNvPr id="5" name="Imagen 2" descr="THR - ASESORES EN TURISMO, HOTELERÍA Y RECREACIÓN, S.A. | OMT">
          <a:extLst>
            <a:ext uri="{FF2B5EF4-FFF2-40B4-BE49-F238E27FC236}">
              <a16:creationId xmlns:a16="http://schemas.microsoft.com/office/drawing/2014/main" id="{BEB987AA-1CF7-4E78-ACE4-707360D3C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9094" y="628650"/>
          <a:ext cx="207313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36BED-6BA5-40BB-87D9-34DA5D7E063B}">
  <sheetPr>
    <tabColor theme="0"/>
  </sheetPr>
  <dimension ref="B10:N34"/>
  <sheetViews>
    <sheetView showGridLines="0" tabSelected="1" zoomScale="80" zoomScaleNormal="80" workbookViewId="0">
      <selection activeCell="C39" sqref="C39"/>
    </sheetView>
  </sheetViews>
  <sheetFormatPr baseColWidth="10" defaultRowHeight="14.75" x14ac:dyDescent="0.75"/>
  <cols>
    <col min="1" max="1" width="5" customWidth="1"/>
    <col min="2" max="2" width="2.54296875" customWidth="1"/>
  </cols>
  <sheetData>
    <row r="10" spans="2:2" ht="31.25" x14ac:dyDescent="1.45">
      <c r="B10" s="5" t="s">
        <v>47</v>
      </c>
    </row>
    <row r="12" spans="2:2" ht="16" x14ac:dyDescent="0.8">
      <c r="B12" s="2" t="s">
        <v>48</v>
      </c>
    </row>
    <row r="14" spans="2:2" ht="16" x14ac:dyDescent="0.8">
      <c r="B14" s="2" t="s">
        <v>300</v>
      </c>
    </row>
    <row r="16" spans="2:2" x14ac:dyDescent="0.75">
      <c r="B16" s="6" t="s">
        <v>49</v>
      </c>
    </row>
    <row r="17" spans="2:14" ht="7.5" customHeight="1" x14ac:dyDescent="0.75"/>
    <row r="18" spans="2:14" x14ac:dyDescent="0.75">
      <c r="B18" s="17" t="s">
        <v>301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2:14" x14ac:dyDescent="0.75">
      <c r="B19" s="17" t="s">
        <v>302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1" spans="2:14" x14ac:dyDescent="0.75">
      <c r="B21" s="6" t="s">
        <v>50</v>
      </c>
    </row>
    <row r="22" spans="2:14" ht="8.25" customHeight="1" x14ac:dyDescent="0.8">
      <c r="D22" s="7"/>
      <c r="E22" s="7"/>
      <c r="F22" s="8"/>
      <c r="G22" s="8"/>
    </row>
    <row r="23" spans="2:14" ht="16" x14ac:dyDescent="0.8">
      <c r="C23" s="9" t="s">
        <v>51</v>
      </c>
      <c r="D23" s="9" t="s">
        <v>80</v>
      </c>
      <c r="E23" s="7"/>
    </row>
    <row r="24" spans="2:14" ht="16" x14ac:dyDescent="0.8">
      <c r="C24" s="9" t="s">
        <v>52</v>
      </c>
      <c r="D24" s="9" t="s">
        <v>299</v>
      </c>
      <c r="E24" s="7"/>
      <c r="F24" s="7"/>
    </row>
    <row r="25" spans="2:14" ht="16" x14ac:dyDescent="0.8">
      <c r="C25" s="9" t="s">
        <v>53</v>
      </c>
      <c r="D25" s="9" t="s">
        <v>333</v>
      </c>
      <c r="F25" s="7"/>
    </row>
    <row r="26" spans="2:14" ht="16" x14ac:dyDescent="0.8">
      <c r="C26" s="9" t="s">
        <v>54</v>
      </c>
      <c r="D26" s="9" t="s">
        <v>58</v>
      </c>
      <c r="E26" s="7"/>
      <c r="F26" s="7"/>
    </row>
    <row r="27" spans="2:14" ht="16" x14ac:dyDescent="0.8">
      <c r="C27" s="9" t="s">
        <v>55</v>
      </c>
      <c r="D27" s="9" t="s">
        <v>59</v>
      </c>
      <c r="E27" s="7"/>
      <c r="F27" s="7"/>
    </row>
    <row r="28" spans="2:14" ht="16" x14ac:dyDescent="0.8">
      <c r="C28" s="9" t="s">
        <v>56</v>
      </c>
      <c r="D28" s="9" t="s">
        <v>60</v>
      </c>
      <c r="E28" s="7"/>
      <c r="F28" s="7"/>
    </row>
    <row r="29" spans="2:14" ht="16" x14ac:dyDescent="0.8">
      <c r="C29" s="9" t="s">
        <v>57</v>
      </c>
      <c r="D29" s="9" t="s">
        <v>61</v>
      </c>
      <c r="E29" s="7"/>
      <c r="F29" s="7"/>
    </row>
    <row r="30" spans="2:14" ht="16" x14ac:dyDescent="0.8">
      <c r="C30" s="9" t="s">
        <v>64</v>
      </c>
      <c r="D30" s="9" t="s">
        <v>62</v>
      </c>
      <c r="E30" s="7"/>
      <c r="F30" s="7"/>
    </row>
    <row r="31" spans="2:14" ht="16" x14ac:dyDescent="0.8">
      <c r="C31" s="9" t="s">
        <v>65</v>
      </c>
      <c r="D31" s="9" t="s">
        <v>63</v>
      </c>
      <c r="E31" s="7"/>
      <c r="F31" s="7"/>
    </row>
    <row r="32" spans="2:14" ht="16" x14ac:dyDescent="0.8">
      <c r="C32" s="9" t="s">
        <v>66</v>
      </c>
      <c r="D32" s="9" t="s">
        <v>43</v>
      </c>
      <c r="E32" s="7"/>
      <c r="F32" s="7"/>
    </row>
    <row r="33" spans="3:6" ht="16" x14ac:dyDescent="0.8">
      <c r="C33" s="9" t="s">
        <v>69</v>
      </c>
      <c r="D33" s="9" t="s">
        <v>67</v>
      </c>
      <c r="E33" s="7"/>
      <c r="F33" s="7"/>
    </row>
    <row r="34" spans="3:6" ht="16" x14ac:dyDescent="0.8">
      <c r="C34" s="9" t="s">
        <v>81</v>
      </c>
      <c r="D34" s="9" t="s">
        <v>68</v>
      </c>
      <c r="E34" s="7"/>
    </row>
  </sheetData>
  <phoneticPr fontId="6" type="noConversion"/>
  <hyperlinks>
    <hyperlink ref="D24" location="'Informe de eficiencia'!A1" display="Informe de eficiencia" xr:uid="{3A163D42-7D6D-4E6C-B3D3-075BE5631C04}"/>
    <hyperlink ref="D26" location="Brasil!A1" display="Brasil" xr:uid="{7C03F22C-CB5F-4675-8760-FDD937215315}"/>
    <hyperlink ref="D27" location="España!A1" display="España" xr:uid="{E11D853B-2E3C-4BEE-A779-13816913649A}"/>
    <hyperlink ref="D28" location="'Reino Unido'!A1" display="Reino Unido" xr:uid="{9739F50A-4966-4F25-886E-53A2F22022E9}"/>
    <hyperlink ref="D29" location="Francia!A1" display="Francia" xr:uid="{9E04D940-FD63-443B-B365-739F339D3C0A}"/>
    <hyperlink ref="D30" location="Alemania!A1" display="Alemania" xr:uid="{74A41EEC-6A64-41FD-850F-AA1CB07CB186}"/>
    <hyperlink ref="D31" location="EEUU!A1" display="EEUU" xr:uid="{181A8136-C0CD-4279-9B44-A71D124618D7}"/>
    <hyperlink ref="D32" location="CABA!A1" display="CABA" xr:uid="{7BECE74A-85C6-4ED7-90E3-6B02A8508059}"/>
    <hyperlink ref="D33" location="Colombia!A1" display="Colombia" xr:uid="{C07B150E-494B-4A7E-BDF9-0D3BCF84B4B7}"/>
    <hyperlink ref="D34" location="Australia!A1" display="Australia" xr:uid="{C2BE33DC-75DA-4499-A339-C1466B89FC34}"/>
    <hyperlink ref="C24" location="'Efectividad acc. transversales'!A1" display="Hoja 1" xr:uid="{4E916307-9A46-4B8F-8BED-D0E095CD56B0}"/>
    <hyperlink ref="C25:C34" location="'Efectividad acc. transversales'!A1" display="Hoja 1" xr:uid="{488AD0E2-3992-4163-A07F-C3F1C42DEA95}"/>
    <hyperlink ref="C26" location="Brasil!A1" display="Hoja 3" xr:uid="{DB4F4B83-7C7D-4B49-9E41-C0F6C12E5407}"/>
    <hyperlink ref="C27" location="España!A1" display="Hoja 4" xr:uid="{CC25A1FC-1A0D-4F6F-A074-F78FC2056A66}"/>
    <hyperlink ref="C28" location="'Reino Unido'!A1" display="Hoja 5" xr:uid="{1E5F0134-10AB-4D65-AF3C-D59A7FCE38CF}"/>
    <hyperlink ref="C29" location="Francia!A1" display="Hoja 6" xr:uid="{BB39499E-8CB1-4D51-A0C4-AC477A401248}"/>
    <hyperlink ref="C30" location="Alemania!A1" display="Hoja 7" xr:uid="{83821199-E6DF-4BC2-8DC9-4C504B516A3C}"/>
    <hyperlink ref="C31" location="EEUU!A1" display="Hoja 8" xr:uid="{00E0062C-78EC-4550-9BF8-090C7EA40E98}"/>
    <hyperlink ref="C32" location="CABA!A1" display="Hoja 9" xr:uid="{6D30D71B-BAD0-4AE7-943F-3A78FD43F9A3}"/>
    <hyperlink ref="C33" location="Colombia!A1" display="Hoja 10" xr:uid="{905F6038-E0CD-4334-9B7B-E9995A818814}"/>
    <hyperlink ref="C34" location="Australia!A1" display="Hoja 11" xr:uid="{B306625D-E92F-463E-A4BF-75D710C395D1}"/>
    <hyperlink ref="D25" location="'Informe de eficiencia MICE'!A1" display="Informe de eficiencia MICE" xr:uid="{1E12628D-69D0-4034-AB11-34F371B58D3D}"/>
    <hyperlink ref="C23" location="Metodología!A1" display="Hoja 1" xr:uid="{5CFFFC20-C7DC-4419-A9EA-4C4C6667FBE5}"/>
    <hyperlink ref="D23" location="Metodología!A1" display="Metodología" xr:uid="{4A537FB5-4CEB-40EE-A7DD-1C7BB162E86A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422E-3841-4F0E-83AA-EFA579F4D850}">
  <sheetPr>
    <tabColor theme="5" tint="0.79998168889431442"/>
  </sheetPr>
  <dimension ref="B2:M20"/>
  <sheetViews>
    <sheetView showGridLines="0" workbookViewId="0">
      <selection activeCell="V2" sqref="V2"/>
    </sheetView>
  </sheetViews>
  <sheetFormatPr baseColWidth="10" defaultRowHeight="14.75" x14ac:dyDescent="0.75"/>
  <cols>
    <col min="1" max="1" width="3.1328125" customWidth="1"/>
    <col min="2" max="2" width="1.1328125" customWidth="1"/>
  </cols>
  <sheetData>
    <row r="2" spans="2:13" ht="18.5" x14ac:dyDescent="0.9">
      <c r="B2" s="12" t="s">
        <v>80</v>
      </c>
    </row>
    <row r="3" spans="2:13" ht="9" customHeight="1" x14ac:dyDescent="0.75"/>
    <row r="4" spans="2:13" ht="15" customHeight="1" x14ac:dyDescent="0.75">
      <c r="C4" s="18" t="s">
        <v>250</v>
      </c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2:13" x14ac:dyDescent="0.75">
      <c r="C5" s="18" t="s">
        <v>249</v>
      </c>
      <c r="D5" s="15"/>
      <c r="E5" s="15"/>
      <c r="F5" s="15"/>
      <c r="G5" s="15"/>
      <c r="H5" s="15"/>
      <c r="I5" s="15"/>
      <c r="J5" s="15"/>
      <c r="K5" s="15"/>
      <c r="L5" s="15"/>
      <c r="M5" s="15"/>
    </row>
    <row r="6" spans="2:13" ht="9.75" customHeight="1" x14ac:dyDescent="0.75"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2:13" x14ac:dyDescent="0.75">
      <c r="C7" s="19" t="s">
        <v>82</v>
      </c>
      <c r="D7" s="19"/>
      <c r="E7" s="19"/>
      <c r="F7" s="19"/>
      <c r="G7" s="13"/>
      <c r="H7" s="13"/>
      <c r="I7" s="13"/>
      <c r="J7" s="13"/>
      <c r="K7" s="13"/>
      <c r="L7" s="13"/>
      <c r="M7" s="13"/>
    </row>
    <row r="8" spans="2:13" ht="15" customHeight="1" x14ac:dyDescent="0.75">
      <c r="C8" s="18" t="s">
        <v>303</v>
      </c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2:13" x14ac:dyDescent="0.75">
      <c r="C9" s="18" t="s">
        <v>251</v>
      </c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2:13" x14ac:dyDescent="0.75">
      <c r="C10" s="18" t="s">
        <v>254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2:13" x14ac:dyDescent="0.75">
      <c r="C11" s="18" t="s">
        <v>252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2:13" x14ac:dyDescent="0.75">
      <c r="C12" s="18" t="s">
        <v>257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2:13" ht="7.5" customHeight="1" x14ac:dyDescent="0.75"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2:13" x14ac:dyDescent="0.75">
      <c r="C14" s="19" t="s">
        <v>83</v>
      </c>
      <c r="D14" s="19"/>
      <c r="E14" s="19"/>
      <c r="F14" s="19"/>
      <c r="G14" s="14"/>
      <c r="H14" s="14"/>
      <c r="I14" s="14"/>
      <c r="J14" s="14"/>
      <c r="K14" s="14"/>
      <c r="L14" s="14"/>
      <c r="M14" s="14"/>
    </row>
    <row r="15" spans="2:13" ht="15" customHeight="1" x14ac:dyDescent="0.75">
      <c r="C15" s="18" t="s">
        <v>253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</row>
    <row r="16" spans="2:13" ht="15" customHeight="1" x14ac:dyDescent="0.75">
      <c r="C16" s="18" t="s">
        <v>255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</row>
    <row r="17" spans="3:13" x14ac:dyDescent="0.75">
      <c r="C17" s="18" t="s">
        <v>84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</row>
    <row r="18" spans="3:13" x14ac:dyDescent="0.75">
      <c r="C18" s="18" t="s">
        <v>304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</row>
    <row r="19" spans="3:13" x14ac:dyDescent="0.75">
      <c r="C19" s="18" t="s">
        <v>256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</row>
    <row r="20" spans="3:13" x14ac:dyDescent="0.75">
      <c r="C20" s="18" t="s">
        <v>257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6A35-8984-4F76-B248-8D91FDB3A3E9}">
  <sheetPr>
    <tabColor theme="4" tint="0.79998168889431442"/>
  </sheetPr>
  <dimension ref="B2:P93"/>
  <sheetViews>
    <sheetView showGridLines="0" topLeftCell="A84" zoomScale="90" zoomScaleNormal="90" workbookViewId="0">
      <selection activeCell="D91" sqref="D91"/>
    </sheetView>
  </sheetViews>
  <sheetFormatPr baseColWidth="10" defaultColWidth="11.40625" defaultRowHeight="14.75" x14ac:dyDescent="0.75"/>
  <cols>
    <col min="1" max="1" width="3" customWidth="1"/>
    <col min="2" max="2" width="1.7265625" customWidth="1"/>
    <col min="3" max="3" width="33.54296875" customWidth="1"/>
    <col min="4" max="4" width="101" customWidth="1"/>
    <col min="5" max="5" width="23.40625" bestFit="1" customWidth="1"/>
    <col min="6" max="7" width="20.54296875" customWidth="1"/>
    <col min="8" max="8" width="26" bestFit="1" customWidth="1"/>
    <col min="9" max="10" width="20.54296875" customWidth="1"/>
    <col min="11" max="11" width="26" bestFit="1" customWidth="1"/>
    <col min="12" max="13" width="20.54296875" customWidth="1"/>
    <col min="14" max="14" width="26" bestFit="1" customWidth="1"/>
    <col min="15" max="16" width="20.54296875" customWidth="1"/>
    <col min="17" max="17" width="2.7265625" customWidth="1"/>
    <col min="18" max="18" width="5.26953125" customWidth="1"/>
    <col min="19" max="19" width="13.1328125" bestFit="1" customWidth="1"/>
  </cols>
  <sheetData>
    <row r="2" spans="2:4" ht="18.5" x14ac:dyDescent="0.9">
      <c r="B2" s="31" t="s">
        <v>305</v>
      </c>
    </row>
    <row r="3" spans="2:4" ht="10.5" customHeight="1" x14ac:dyDescent="0.8">
      <c r="B3" s="20"/>
    </row>
    <row r="4" spans="2:4" x14ac:dyDescent="0.75">
      <c r="C4" t="s">
        <v>306</v>
      </c>
    </row>
    <row r="5" spans="2:4" x14ac:dyDescent="0.75">
      <c r="C5" t="s">
        <v>222</v>
      </c>
    </row>
    <row r="6" spans="2:4" x14ac:dyDescent="0.75">
      <c r="C6" t="s">
        <v>223</v>
      </c>
    </row>
    <row r="7" spans="2:4" x14ac:dyDescent="0.75">
      <c r="C7" t="s">
        <v>226</v>
      </c>
    </row>
    <row r="8" spans="2:4" x14ac:dyDescent="0.75">
      <c r="C8" t="s">
        <v>234</v>
      </c>
    </row>
    <row r="9" spans="2:4" ht="9.75" customHeight="1" x14ac:dyDescent="0.75"/>
    <row r="10" spans="2:4" x14ac:dyDescent="0.75">
      <c r="C10" t="s">
        <v>219</v>
      </c>
    </row>
    <row r="11" spans="2:4" x14ac:dyDescent="0.75">
      <c r="C11" s="62" t="s">
        <v>72</v>
      </c>
      <c r="D11" t="s">
        <v>220</v>
      </c>
    </row>
    <row r="12" spans="2:4" ht="15.5" thickBot="1" x14ac:dyDescent="0.9">
      <c r="C12" s="63" t="s">
        <v>221</v>
      </c>
      <c r="D12" t="s">
        <v>233</v>
      </c>
    </row>
    <row r="13" spans="2:4" ht="16.25" thickTop="1" thickBot="1" x14ac:dyDescent="0.9">
      <c r="C13" s="64" t="s">
        <v>225</v>
      </c>
      <c r="D13" t="s">
        <v>248</v>
      </c>
    </row>
    <row r="14" spans="2:4" ht="15.5" thickTop="1" x14ac:dyDescent="0.75">
      <c r="C14" s="67" t="s">
        <v>242</v>
      </c>
      <c r="D14" t="s">
        <v>243</v>
      </c>
    </row>
    <row r="15" spans="2:4" ht="10.5" customHeight="1" x14ac:dyDescent="0.75"/>
    <row r="16" spans="2:4" x14ac:dyDescent="0.75">
      <c r="C16" s="61" t="s">
        <v>224</v>
      </c>
    </row>
    <row r="17" spans="3:4" x14ac:dyDescent="0.75">
      <c r="C17" t="s">
        <v>228</v>
      </c>
    </row>
    <row r="18" spans="3:4" x14ac:dyDescent="0.75">
      <c r="C18" t="s">
        <v>227</v>
      </c>
    </row>
    <row r="19" spans="3:4" x14ac:dyDescent="0.75">
      <c r="C19" t="s">
        <v>229</v>
      </c>
    </row>
    <row r="20" spans="3:4" x14ac:dyDescent="0.75">
      <c r="C20" s="65" t="s">
        <v>247</v>
      </c>
    </row>
    <row r="21" spans="3:4" x14ac:dyDescent="0.75">
      <c r="C21" s="66" t="s">
        <v>231</v>
      </c>
    </row>
    <row r="22" spans="3:4" x14ac:dyDescent="0.75">
      <c r="C22" s="55" t="s">
        <v>230</v>
      </c>
    </row>
    <row r="23" spans="3:4" x14ac:dyDescent="0.75">
      <c r="C23" s="3" t="s">
        <v>232</v>
      </c>
      <c r="D23" t="s">
        <v>240</v>
      </c>
    </row>
    <row r="25" spans="3:4" x14ac:dyDescent="0.75">
      <c r="C25" s="61" t="s">
        <v>241</v>
      </c>
    </row>
    <row r="26" spans="3:4" x14ac:dyDescent="0.75">
      <c r="C26" t="s">
        <v>235</v>
      </c>
    </row>
    <row r="27" spans="3:4" x14ac:dyDescent="0.75">
      <c r="C27" t="s">
        <v>244</v>
      </c>
    </row>
    <row r="28" spans="3:4" x14ac:dyDescent="0.75">
      <c r="C28" s="1"/>
    </row>
    <row r="29" spans="3:4" x14ac:dyDescent="0.75">
      <c r="C29" s="69" t="s">
        <v>70</v>
      </c>
    </row>
    <row r="30" spans="3:4" x14ac:dyDescent="0.75">
      <c r="C30" s="70" t="s">
        <v>92</v>
      </c>
    </row>
    <row r="31" spans="3:4" x14ac:dyDescent="0.75">
      <c r="C31" s="71" t="s">
        <v>93</v>
      </c>
    </row>
    <row r="32" spans="3:4" x14ac:dyDescent="0.75">
      <c r="C32" t="s">
        <v>245</v>
      </c>
    </row>
    <row r="33" spans="3:16" x14ac:dyDescent="0.75">
      <c r="C33" s="65">
        <v>1</v>
      </c>
      <c r="D33" t="s">
        <v>237</v>
      </c>
    </row>
    <row r="34" spans="3:16" x14ac:dyDescent="0.75">
      <c r="C34" s="66" t="s">
        <v>236</v>
      </c>
      <c r="D34" t="s">
        <v>238</v>
      </c>
    </row>
    <row r="35" spans="3:16" x14ac:dyDescent="0.75">
      <c r="C35" s="68">
        <v>0</v>
      </c>
      <c r="D35" t="s">
        <v>239</v>
      </c>
    </row>
    <row r="36" spans="3:16" x14ac:dyDescent="0.75">
      <c r="C36" s="4"/>
    </row>
    <row r="37" spans="3:16" x14ac:dyDescent="0.75">
      <c r="C37" s="4"/>
    </row>
    <row r="38" spans="3:16" x14ac:dyDescent="0.75">
      <c r="C38" s="4"/>
    </row>
    <row r="39" spans="3:16" ht="16" hidden="1" x14ac:dyDescent="0.8">
      <c r="C39" s="2"/>
      <c r="E39" s="34">
        <v>2</v>
      </c>
      <c r="F39" s="34">
        <v>3</v>
      </c>
      <c r="G39" s="34">
        <v>4</v>
      </c>
      <c r="H39" s="34">
        <v>5</v>
      </c>
      <c r="I39" s="34">
        <v>6</v>
      </c>
      <c r="J39" s="34">
        <v>7</v>
      </c>
      <c r="K39" s="34">
        <v>8</v>
      </c>
      <c r="L39" s="34">
        <v>9</v>
      </c>
      <c r="M39" s="34">
        <v>10</v>
      </c>
      <c r="N39" s="34">
        <v>11</v>
      </c>
      <c r="O39" s="34">
        <v>12</v>
      </c>
      <c r="P39" s="34">
        <v>13</v>
      </c>
    </row>
    <row r="40" spans="3:16" x14ac:dyDescent="0.75">
      <c r="E40" s="80">
        <v>2024</v>
      </c>
      <c r="F40" s="80"/>
      <c r="G40" s="80"/>
      <c r="H40" s="80">
        <v>2025</v>
      </c>
      <c r="I40" s="80"/>
      <c r="J40" s="80"/>
      <c r="K40" s="80">
        <v>2026</v>
      </c>
      <c r="L40" s="80"/>
      <c r="M40" s="80"/>
      <c r="N40" s="80">
        <v>2027</v>
      </c>
      <c r="O40" s="80"/>
      <c r="P40" s="80"/>
    </row>
    <row r="41" spans="3:16" x14ac:dyDescent="0.75">
      <c r="C41" s="42" t="s">
        <v>1</v>
      </c>
      <c r="D41" s="42" t="s">
        <v>307</v>
      </c>
      <c r="E41" s="43" t="s">
        <v>2</v>
      </c>
      <c r="F41" s="42" t="s">
        <v>70</v>
      </c>
      <c r="G41" s="42" t="s">
        <v>71</v>
      </c>
      <c r="H41" s="42" t="s">
        <v>2</v>
      </c>
      <c r="I41" s="42" t="s">
        <v>70</v>
      </c>
      <c r="J41" s="42" t="s">
        <v>71</v>
      </c>
      <c r="K41" s="42" t="s">
        <v>2</v>
      </c>
      <c r="L41" s="42" t="s">
        <v>70</v>
      </c>
      <c r="M41" s="42" t="s">
        <v>71</v>
      </c>
      <c r="N41" s="42" t="s">
        <v>2</v>
      </c>
      <c r="O41" s="42" t="s">
        <v>70</v>
      </c>
      <c r="P41" s="42" t="s">
        <v>71</v>
      </c>
    </row>
    <row r="42" spans="3:16" ht="21.75" customHeight="1" thickBot="1" x14ac:dyDescent="0.9">
      <c r="C42" s="82" t="s">
        <v>3</v>
      </c>
      <c r="D42" s="22" t="s">
        <v>91</v>
      </c>
      <c r="E42" s="35" t="s">
        <v>94</v>
      </c>
      <c r="F42" s="49"/>
      <c r="G42" s="21" cm="1">
        <f t="array" ref="G42">_xlfn.IFS(F42=$C$29, 100%, F42=$C$30, "WIP", F42=$C$31, 0%, F42=$C$28, 0%)</f>
        <v>0</v>
      </c>
      <c r="H42" s="44" t="s">
        <v>85</v>
      </c>
      <c r="I42" s="45" t="s">
        <v>85</v>
      </c>
      <c r="J42" s="45" t="s">
        <v>85</v>
      </c>
      <c r="K42" s="44" t="s">
        <v>85</v>
      </c>
      <c r="L42" s="45" t="s">
        <v>85</v>
      </c>
      <c r="M42" s="45" t="s">
        <v>85</v>
      </c>
      <c r="N42" s="44" t="s">
        <v>85</v>
      </c>
      <c r="O42" s="45" t="s">
        <v>85</v>
      </c>
      <c r="P42" s="45" t="s">
        <v>85</v>
      </c>
    </row>
    <row r="43" spans="3:16" ht="31" thickTop="1" thickBot="1" x14ac:dyDescent="0.9">
      <c r="C43" s="82"/>
      <c r="D43" s="22" t="s">
        <v>90</v>
      </c>
      <c r="E43" s="46" t="s">
        <v>85</v>
      </c>
      <c r="F43" s="11" t="s">
        <v>85</v>
      </c>
      <c r="G43" s="11" t="s">
        <v>85</v>
      </c>
      <c r="H43" s="39" t="s">
        <v>97</v>
      </c>
      <c r="I43" s="49"/>
      <c r="J43" s="21" cm="1">
        <f t="array" ref="J43">_xlfn.IFS(I43=$C$29, 100%, I43=$C$30, "WIP", I43=$C$31, 0%, I43=$C$28, 0%)</f>
        <v>0</v>
      </c>
      <c r="K43" s="39" t="s">
        <v>97</v>
      </c>
      <c r="L43" s="49"/>
      <c r="M43" s="21" cm="1">
        <f t="array" ref="M43">_xlfn.IFS(L43=$C$29, 100%, L43=$C$30, "WIP", L43=$C$31, 0%, L43=$C$28, 0%)</f>
        <v>0</v>
      </c>
      <c r="N43" s="39" t="s">
        <v>97</v>
      </c>
      <c r="O43" s="49"/>
      <c r="P43" s="21" cm="1">
        <f t="array" ref="P43">_xlfn.IFS(O43=$C$29, 100%, O43=$C$30, "WIP", O43=$C$31, 0%, O43=$C$28, 0%)</f>
        <v>0</v>
      </c>
    </row>
    <row r="44" spans="3:16" ht="24" customHeight="1" thickTop="1" thickBot="1" x14ac:dyDescent="0.9">
      <c r="C44" s="82"/>
      <c r="D44" s="22" t="s">
        <v>89</v>
      </c>
      <c r="E44" s="35" t="s">
        <v>86</v>
      </c>
      <c r="F44" s="49"/>
      <c r="G44" s="21" cm="1">
        <f t="array" ref="G44">_xlfn.IFS(F44=$C$29, 100%, F44=$C$30, "WIP", F44=$C$31, 0%, F44=$C$28, 0%)</f>
        <v>0</v>
      </c>
      <c r="H44" s="35" t="s">
        <v>86</v>
      </c>
      <c r="I44" s="49"/>
      <c r="J44" s="21" cm="1">
        <f t="array" ref="J44">_xlfn.IFS(I44=$C$29, 100%, I44=$C$30, "WIP", I44=$C$31, 0%, I44=$C$28, 0%)</f>
        <v>0</v>
      </c>
      <c r="K44" s="35" t="s">
        <v>86</v>
      </c>
      <c r="L44" s="49"/>
      <c r="M44" s="21" cm="1">
        <f t="array" ref="M44">_xlfn.IFS(L44=$C$29, 100%, L44=$C$30, "WIP", L44=$C$31, 0%, L44=$C$28, 0%)</f>
        <v>0</v>
      </c>
      <c r="N44" s="35" t="s">
        <v>86</v>
      </c>
      <c r="O44" s="49"/>
      <c r="P44" s="21" cm="1">
        <f t="array" ref="P44">_xlfn.IFS(O44=$C$29, 100%, O44=$C$30, "WIP", O44=$C$31, 0%, O44=$C$28, 0%)</f>
        <v>0</v>
      </c>
    </row>
    <row r="45" spans="3:16" ht="16.25" thickTop="1" thickBot="1" x14ac:dyDescent="0.9">
      <c r="C45" s="82"/>
      <c r="D45" s="22" t="s">
        <v>98</v>
      </c>
      <c r="E45" s="46" t="s">
        <v>85</v>
      </c>
      <c r="F45" s="45" t="s">
        <v>85</v>
      </c>
      <c r="G45" s="45" t="s">
        <v>85</v>
      </c>
      <c r="H45" s="39" t="s">
        <v>96</v>
      </c>
      <c r="I45" s="49"/>
      <c r="J45" s="21" cm="1">
        <f t="array" ref="J45">_xlfn.IFS(I45=$C$29, 100%, I45=$C$30, "WIP", I45=$C$31, 0%, I45=$C$28, 0%)</f>
        <v>0</v>
      </c>
      <c r="K45" s="39" t="s">
        <v>96</v>
      </c>
      <c r="L45" s="49"/>
      <c r="M45" s="21" cm="1">
        <f t="array" ref="M45">_xlfn.IFS(L45=$C$29, 100%, L45=$C$30, "WIP", L45=$C$31, 0%, L45=$C$28, 0%)</f>
        <v>0</v>
      </c>
      <c r="N45" s="39" t="s">
        <v>96</v>
      </c>
      <c r="O45" s="49"/>
      <c r="P45" s="21" cm="1">
        <f t="array" ref="P45">_xlfn.IFS(O45=$C$29, 100%, O45=$C$30, "WIP", O45=$C$31, 0%, O45=$C$28, 0%)</f>
        <v>0</v>
      </c>
    </row>
    <row r="46" spans="3:16" ht="28.5" customHeight="1" thickTop="1" thickBot="1" x14ac:dyDescent="0.9">
      <c r="C46" s="10" t="s">
        <v>73</v>
      </c>
      <c r="D46" s="23" t="s">
        <v>162</v>
      </c>
      <c r="E46" s="36">
        <v>1</v>
      </c>
      <c r="F46" s="49"/>
      <c r="G46" s="25">
        <f>IFERROR(F46/E46,"Meta 0")</f>
        <v>0</v>
      </c>
      <c r="H46" s="40">
        <v>4</v>
      </c>
      <c r="I46" s="49"/>
      <c r="J46" s="25">
        <f>IFERROR(I46/H46,"Meta 0")</f>
        <v>0</v>
      </c>
      <c r="K46" s="40">
        <v>4</v>
      </c>
      <c r="L46" s="49"/>
      <c r="M46" s="25">
        <f>IFERROR(L46/K46,"Meta 0")</f>
        <v>0</v>
      </c>
      <c r="N46" s="40" t="s">
        <v>74</v>
      </c>
      <c r="O46" s="49"/>
      <c r="P46" s="21" cm="1">
        <f t="array" ref="P46">_xlfn.IFS(O46=$C$29, 100%, O46=$C$30, "WIP", O46=$C$31, 0%, O46=$C$28, 0%)</f>
        <v>0</v>
      </c>
    </row>
    <row r="47" spans="3:16" ht="24" customHeight="1" thickTop="1" thickBot="1" x14ac:dyDescent="0.9">
      <c r="C47" s="82" t="s">
        <v>5</v>
      </c>
      <c r="D47" s="22" t="s">
        <v>88</v>
      </c>
      <c r="E47" s="35">
        <v>20</v>
      </c>
      <c r="F47" s="49"/>
      <c r="G47" s="25">
        <f>IFERROR(F47/E47,"Meta 0")</f>
        <v>0</v>
      </c>
      <c r="H47" s="38">
        <v>10</v>
      </c>
      <c r="I47" s="49"/>
      <c r="J47" s="25">
        <f>IFERROR(I47/H47,"Meta 0")</f>
        <v>0</v>
      </c>
      <c r="K47" s="38" t="s">
        <v>74</v>
      </c>
      <c r="L47" s="49"/>
      <c r="M47" s="21" cm="1">
        <f t="array" ref="M47">_xlfn.IFS(L47=$C$29, 100%, L47=$C$30, "WIP", L47=$C$31, 0%, L47=$C$28, 0%)</f>
        <v>0</v>
      </c>
      <c r="N47" s="38" t="s">
        <v>74</v>
      </c>
      <c r="O47" s="49"/>
      <c r="P47" s="21" cm="1">
        <f t="array" ref="P47">_xlfn.IFS(O47=$C$29, 100%, O47=$C$30, "WIP", O47=$C$31, 0%, O47=$C$28, 0%)</f>
        <v>0</v>
      </c>
    </row>
    <row r="48" spans="3:16" ht="22.5" customHeight="1" thickTop="1" thickBot="1" x14ac:dyDescent="0.9">
      <c r="C48" s="82"/>
      <c r="D48" s="22" t="s">
        <v>335</v>
      </c>
      <c r="E48" s="35">
        <v>2</v>
      </c>
      <c r="F48" s="49"/>
      <c r="G48" s="25">
        <f>IFERROR(F48/E48,"Meta 0")</f>
        <v>0</v>
      </c>
      <c r="H48" s="38">
        <v>2</v>
      </c>
      <c r="I48" s="49"/>
      <c r="J48" s="25">
        <f>IFERROR(I48/H48,"Meta 0")</f>
        <v>0</v>
      </c>
      <c r="K48" s="38">
        <v>3</v>
      </c>
      <c r="L48" s="49"/>
      <c r="M48" s="25">
        <f>IFERROR(L48/K48,"Meta 0")</f>
        <v>0</v>
      </c>
      <c r="N48" s="38">
        <v>3</v>
      </c>
      <c r="O48" s="49"/>
      <c r="P48" s="25">
        <f t="shared" ref="P48" si="0">IFERROR(O48/N48,"Meta 0")</f>
        <v>0</v>
      </c>
    </row>
    <row r="49" spans="3:16" ht="22.5" customHeight="1" thickTop="1" thickBot="1" x14ac:dyDescent="0.9">
      <c r="C49" s="82"/>
      <c r="D49" s="22" t="s">
        <v>100</v>
      </c>
      <c r="E49" s="46" t="s">
        <v>85</v>
      </c>
      <c r="F49" s="47" t="s">
        <v>85</v>
      </c>
      <c r="G49" s="47" t="s">
        <v>85</v>
      </c>
      <c r="H49" s="38" t="s">
        <v>99</v>
      </c>
      <c r="I49" s="49"/>
      <c r="J49" s="21" cm="1">
        <f t="array" ref="J49">_xlfn.IFS(I49=$C$29, 100%, I49=$C$30, "WIP", I49=$C$31, 0%, I49=$C$28, 0%)</f>
        <v>0</v>
      </c>
      <c r="K49" s="38" t="s">
        <v>99</v>
      </c>
      <c r="L49" s="49"/>
      <c r="M49" s="21" cm="1">
        <f t="array" ref="M49">_xlfn.IFS(L49=$C$29, 100%, L49=$C$30, "WIP", L49=$C$31, 0%, L49=$C$28, 0%)</f>
        <v>0</v>
      </c>
      <c r="N49" s="38" t="s">
        <v>99</v>
      </c>
      <c r="O49" s="49"/>
      <c r="P49" s="21" cm="1">
        <f t="array" ref="P49">_xlfn.IFS(O49=$C$29, 100%, O49=$C$30, "WIP", O49=$C$31, 0%, O49=$C$28, 0%)</f>
        <v>0</v>
      </c>
    </row>
    <row r="50" spans="3:16" ht="16.25" thickTop="1" thickBot="1" x14ac:dyDescent="0.9">
      <c r="C50" s="81" t="s">
        <v>4</v>
      </c>
      <c r="D50" s="23" t="s">
        <v>101</v>
      </c>
      <c r="E50" s="37" t="s">
        <v>102</v>
      </c>
      <c r="F50" s="49"/>
      <c r="G50" s="21" cm="1">
        <f t="array" ref="G50">_xlfn.IFS(F50=$C$29, 100%, F50=$C$30, "WIP", F50=$C$31, 0%, F50=$C$28, 0%)</f>
        <v>0</v>
      </c>
      <c r="H50" s="41" t="s">
        <v>103</v>
      </c>
      <c r="I50" s="49"/>
      <c r="J50" s="21" cm="1">
        <f t="array" ref="J50">_xlfn.IFS(I50=$C$29, 100%, I50=$C$30, "WIP", I50=$C$31, 0%, I50=$C$28, 0%)</f>
        <v>0</v>
      </c>
      <c r="K50" s="41" t="s">
        <v>103</v>
      </c>
      <c r="L50" s="49"/>
      <c r="M50" s="21" cm="1">
        <f t="array" ref="M50">_xlfn.IFS(L50=$C$29, 100%, L50=$C$30, "WIP", L50=$C$31, 0%, L50=$C$28, 0%)</f>
        <v>0</v>
      </c>
      <c r="N50" s="41" t="s">
        <v>103</v>
      </c>
      <c r="O50" s="49"/>
      <c r="P50" s="21" cm="1">
        <f t="array" ref="P50">_xlfn.IFS(O50=$C$29, 100%, O50=$C$30, "WIP", O50=$C$31, 0%, O50=$C$28, 0%)</f>
        <v>0</v>
      </c>
    </row>
    <row r="51" spans="3:16" ht="21.75" customHeight="1" thickTop="1" thickBot="1" x14ac:dyDescent="0.9">
      <c r="C51" s="81"/>
      <c r="D51" s="22" t="s">
        <v>87</v>
      </c>
      <c r="E51" s="46" t="s">
        <v>85</v>
      </c>
      <c r="F51" s="45" t="s">
        <v>85</v>
      </c>
      <c r="G51" s="45" t="s">
        <v>85</v>
      </c>
      <c r="H51" s="38">
        <v>4</v>
      </c>
      <c r="I51" s="49"/>
      <c r="J51" s="25">
        <f>IFERROR(I51/H51,"Meta 0")</f>
        <v>0</v>
      </c>
      <c r="K51" s="38">
        <v>4</v>
      </c>
      <c r="L51" s="49"/>
      <c r="M51" s="25">
        <f>IFERROR(L51/K51,"Meta 0")</f>
        <v>0</v>
      </c>
      <c r="N51" s="38" t="s">
        <v>74</v>
      </c>
      <c r="O51" s="49"/>
      <c r="P51" s="21" cm="1">
        <f t="array" ref="P51">_xlfn.IFS(O51=$C$29, 100%, O51=$C$30, "WIP", O51=$C$31, 0%, O51=$C$28, 0%)</f>
        <v>0</v>
      </c>
    </row>
    <row r="52" spans="3:16" ht="24.75" customHeight="1" thickTop="1" thickBot="1" x14ac:dyDescent="0.9">
      <c r="C52" s="82" t="s">
        <v>6</v>
      </c>
      <c r="D52" s="22" t="s">
        <v>106</v>
      </c>
      <c r="E52" s="35">
        <f>VLOOKUP("*fam trips genéricos*",España!$D$20:$P$31,E$39,FALSE)+VLOOKUP("*fam trips genéricos*",Brasil!$D$20:$P$30,E$39,FALSE)+ VLOOKUP("*fam trips genéricos*",'Reino Unido'!$D$20:$P$31,E$39,FALSE)+VLOOKUP("*fam trips genéricos*",Francia!$D$20:$P$30,E$39,FALSE)+VLOOKUP("*fam trips genéricos*", Alemania!$D$20:$P$31,E$39,FALSE)+VLOOKUP("*fam trips genéricos*", EEUU!$D$20:$P$34,E$39,FALSE)+VLOOKUP("*fam trips genéricos*", CABA!$D$21:$P$29,E$39,FALSE)+VLOOKUP("*fam trips genéricos*", Colombia!$D$21:$P$28,E$39,FALSE)+VLOOKUP("*fam trips genéricos*",Australia!$D$21:$P$28,E$39,FALSE)</f>
        <v>15</v>
      </c>
      <c r="F52" s="50">
        <f>VLOOKUP("*fam trips genéricos*",España!$D$20:$P$31,F$39,FALSE)+VLOOKUP("*fam trips genéricos*",Brasil!$D$20:$P$30,F$39,FALSE)+ VLOOKUP("*fam trips genéricos*",'Reino Unido'!$D$20:$P$31,F$39,FALSE)+VLOOKUP("*fam trips genéricos*",Francia!$D$20:$P$30,F$39,FALSE)+VLOOKUP("*fam trips genéricos*", Alemania!$D$20:$P$31,F$39,FALSE)+VLOOKUP("*fam trips genéricos*", EEUU!$D$20:$P$34,F$39,FALSE)+VLOOKUP("*fam trips genéricos*", CABA!$D$21:$P$29,F$39,FALSE)+VLOOKUP("*fam trips genéricos*", Colombia!$D$21:$P$28,F$39,FALSE)+VLOOKUP("*fam trips genéricos*",Australia!$D$21:$P$28,F$39,FALSE)</f>
        <v>0</v>
      </c>
      <c r="G52" s="25">
        <f>IFERROR(F52/E52,"Meta 0")</f>
        <v>0</v>
      </c>
      <c r="H52" s="35">
        <f>VLOOKUP("*fam trips genéricos*",España!$D$20:$P$31,H$39,FALSE)+VLOOKUP("*fam trips genéricos*",Brasil!$D$20:$P$30,H$39,FALSE)+ VLOOKUP("*fam trips genéricos*",'Reino Unido'!$D$20:$P$31,H$39,FALSE)+VLOOKUP("*fam trips genéricos*",Francia!$D$20:$P$30,H$39,FALSE)+VLOOKUP("*fam trips genéricos*", Alemania!$D$20:$P$31,H$39,FALSE)+VLOOKUP("*fam trips genéricos*", EEUU!$D$20:$P$34,H$39,FALSE)+VLOOKUP("*fam trips genéricos*", CABA!$D$21:$P$29,H$39,FALSE)+VLOOKUP("*fam trips genéricos*", Colombia!$D$21:$P$28,H$39,FALSE)+VLOOKUP("*fam trips genéricos*",Australia!$D$21:$P$28,H$39,FALSE)</f>
        <v>15</v>
      </c>
      <c r="I52" s="50">
        <f>VLOOKUP("*fam trips genéricos*",España!$D$20:$P$31,I$39,FALSE)+VLOOKUP("*fam trips genéricos*",Brasil!$D$20:$P$30,I$39,FALSE)+ VLOOKUP("*fam trips genéricos*",'Reino Unido'!$D$20:$P$31,I$39,FALSE)+VLOOKUP("*fam trips genéricos*",Francia!$D$20:$P$30,I$39,FALSE)+VLOOKUP("*fam trips genéricos*", Alemania!$D$20:$P$31,I$39,FALSE)+VLOOKUP("*fam trips genéricos*", EEUU!$D$20:$P$34,I$39,FALSE)+VLOOKUP("*fam trips genéricos*", CABA!$D$21:$P$29,I$39,FALSE)+VLOOKUP("*fam trips genéricos*", Colombia!$D$21:$P$28,I$39,FALSE)+VLOOKUP("*fam trips genéricos*",Australia!$D$21:$P$28,I$39,FALSE)</f>
        <v>0</v>
      </c>
      <c r="J52" s="25">
        <f t="shared" ref="J52:J58" si="1">IFERROR(I52/H52,"Meta 0")</f>
        <v>0</v>
      </c>
      <c r="K52" s="35">
        <f>VLOOKUP("*fam trips genéricos*",España!$D$20:$P$31,K$39,FALSE)+VLOOKUP("*fam trips genéricos*",Brasil!$D$20:$P$30,K$39,FALSE)+ VLOOKUP("*fam trips genéricos*",'Reino Unido'!$D$20:$P$31,K$39,FALSE)+VLOOKUP("*fam trips genéricos*",Francia!$D$20:$P$30,K$39,FALSE)+VLOOKUP("*fam trips genéricos*", Alemania!$D$20:$P$31,K$39,FALSE)+VLOOKUP("*fam trips genéricos*", EEUU!$D$20:$P$34,K$39,FALSE)+VLOOKUP("*fam trips genéricos*", CABA!$D$21:$P$29,K$39,FALSE)+VLOOKUP("*fam trips genéricos*", Colombia!$D$21:$P$28,K$39,FALSE)+VLOOKUP("*fam trips genéricos*",Australia!$D$21:$P$28,K$39,FALSE)</f>
        <v>9</v>
      </c>
      <c r="L52" s="50">
        <f>VLOOKUP("*fam trips genéricos*",España!$D$20:$P$31,L$39,FALSE)+VLOOKUP("*fam trips genéricos*",Brasil!$D$20:$P$30,L$39,FALSE)+ VLOOKUP("*fam trips genéricos*",'Reino Unido'!$D$20:$P$31,L$39,FALSE)+VLOOKUP("*fam trips genéricos*",Francia!$D$20:$P$30,L$39,FALSE)+VLOOKUP("*fam trips genéricos*", Alemania!$D$20:$P$31,L$39,FALSE)+VLOOKUP("*fam trips genéricos*", EEUU!$D$20:$P$34,L$39,FALSE)+VLOOKUP("*fam trips genéricos*", CABA!$D$21:$P$29,L$39,FALSE)+VLOOKUP("*fam trips genéricos*", Colombia!$D$21:$P$28,L$39,FALSE)+VLOOKUP("*fam trips genéricos*",Australia!$D$21:$P$28,L$39,FALSE)</f>
        <v>0</v>
      </c>
      <c r="M52" s="25">
        <f t="shared" ref="M52:M61" si="2">IFERROR(L52/K52,"Meta 0")</f>
        <v>0</v>
      </c>
      <c r="N52" s="35">
        <f>VLOOKUP("*fam trips genéricos*",España!$D$20:$P$31,N$39,FALSE)+VLOOKUP("*fam trips genéricos*",Brasil!$D$20:$P$30,N$39,FALSE)+ VLOOKUP("*fam trips genéricos*",'Reino Unido'!$D$20:$P$31,N$39,FALSE)+VLOOKUP("*fam trips genéricos*",Francia!$D$20:$P$30,N$39,FALSE)+VLOOKUP("*fam trips genéricos*", Alemania!$D$20:$P$31,N$39,FALSE)+VLOOKUP("*fam trips genéricos*", EEUU!$D$20:$P$34,N$39,FALSE)+VLOOKUP("*fam trips genéricos*", CABA!$D$21:$P$29,N$39,FALSE)+VLOOKUP("*fam trips genéricos*", Colombia!$D$21:$P$28,N$39,FALSE)+VLOOKUP("*fam trips genéricos*",Australia!$D$21:$P$28,N$39,FALSE)</f>
        <v>9</v>
      </c>
      <c r="O52" s="50">
        <f>VLOOKUP("*fam trips genéricos*",España!$D$20:$P$31,O$39,FALSE)+VLOOKUP("*fam trips genéricos*",Brasil!$D$20:$P$30,O$39,FALSE)+ VLOOKUP("*fam trips genéricos*",'Reino Unido'!$D$20:$P$31,O$39,FALSE)+VLOOKUP("*fam trips genéricos*",Francia!$D$20:$P$30,O$39,FALSE)+VLOOKUP("*fam trips genéricos*", Alemania!$D$20:$P$31,O$39,FALSE)+VLOOKUP("*fam trips genéricos*", EEUU!$D$20:$P$34,O$39,FALSE)+VLOOKUP("*fam trips genéricos*", CABA!$D$21:$P$29,O$39,FALSE)+VLOOKUP("*fam trips genéricos*", Colombia!$D$21:$P$28,O$39,FALSE)+VLOOKUP("*fam trips genéricos*",Australia!$D$21:$P$28,O$39,FALSE)</f>
        <v>0</v>
      </c>
      <c r="P52" s="25">
        <f t="shared" ref="P52:P60" si="3">IFERROR(O52/N52,"Meta 0")</f>
        <v>0</v>
      </c>
    </row>
    <row r="53" spans="3:16" ht="21.75" customHeight="1" thickTop="1" thickBot="1" x14ac:dyDescent="0.9">
      <c r="C53" s="82"/>
      <c r="D53" s="22" t="s">
        <v>119</v>
      </c>
      <c r="E53" s="35">
        <f>VLOOKUP("*fam trips específicos*",España!$D$20:$P$31,E$39,FALSE)+VLOOKUP("*fam trips específicos*",Brasil!$D$20:$P$30,E$39,FALSE)+ VLOOKUP("*fam trips específicos*",'Reino Unido'!$D$20:$P$31,E$39,FALSE)+VLOOKUP("*fam trips específicos*",Francia!$D$20:$P$30,E$39,FALSE)+VLOOKUP("*fam trips específicos*", Alemania!$D$20:$P$31,E$39,FALSE)+VLOOKUP("*fam trips específicos*", EEUU!$D$20:$P$34,E$39,FALSE)+VLOOKUP("*fam trips específicos*", CABA!$D$21:$P$29,E$39,FALSE)+VLOOKUP("*fam trips específicos*", Colombia!$D$21:$P$28,E$39,FALSE)+VLOOKUP("*fam trips específicos*",Australia!$D$21:$P$28,E$39,FALSE)</f>
        <v>9</v>
      </c>
      <c r="F53" s="50">
        <f>VLOOKUP("*fam trips específicos*",España!$D$20:$P$31,F$39,FALSE)+VLOOKUP("*fam trips específicos*",Brasil!$D$20:$P$30,F$39,FALSE)+ VLOOKUP("*fam trips específicos*",'Reino Unido'!$D$20:$P$31,F$39,FALSE)+VLOOKUP("*fam trips específicos*",Francia!$D$20:$P$30,F$39,FALSE)+VLOOKUP("*fam trips específicos*", Alemania!$D$20:$P$31,F$39,FALSE)+VLOOKUP("*fam trips específicos*", EEUU!$D$20:$P$34,F$39,FALSE)+VLOOKUP("*fam trips específicos*", CABA!$D$21:$P$29,F$39,FALSE)+VLOOKUP("*fam trips específicos*", Colombia!$D$21:$P$28,F$39,FALSE)+VLOOKUP("*fam trips específicos*",Australia!$D$21:$P$28,F$39,FALSE)</f>
        <v>0</v>
      </c>
      <c r="G53" s="25">
        <f t="shared" ref="G53:G61" si="4">IFERROR(F53/E53,"Meta 0")</f>
        <v>0</v>
      </c>
      <c r="H53" s="35">
        <f>VLOOKUP("*fam trips específicos*",España!$D$20:$P$31,H$39,FALSE)+VLOOKUP("*fam trips específicos*",Brasil!$D$20:$P$30,H$39,FALSE)+ VLOOKUP("*fam trips específicos*",'Reino Unido'!$D$20:$P$31,H$39,FALSE)+VLOOKUP("*fam trips específicos*",Francia!$D$20:$P$30,H$39,FALSE)+VLOOKUP("*fam trips específicos*", Alemania!$D$20:$P$31,H$39,FALSE)+VLOOKUP("*fam trips específicos*", EEUU!$D$20:$P$34,H$39,FALSE)+VLOOKUP("*fam trips específicos*", CABA!$D$21:$P$29,H$39,FALSE)+VLOOKUP("*fam trips específicos*", Colombia!$D$21:$P$28,H$39,FALSE)+VLOOKUP("*fam trips específicos*",Australia!$D$21:$P$28,H$39,FALSE)</f>
        <v>9</v>
      </c>
      <c r="I53" s="50">
        <f>VLOOKUP("*fam trips específicos*",España!$D$20:$P$31,I$39,FALSE)+VLOOKUP("*fam trips específicos*",Brasil!$D$20:$P$30,I$39,FALSE)+ VLOOKUP("*fam trips específicos*",'Reino Unido'!$D$20:$P$31,I$39,FALSE)+VLOOKUP("*fam trips específicos*",Francia!$D$20:$P$30,I$39,FALSE)+VLOOKUP("*fam trips específicos*", Alemania!$D$20:$P$31,I$39,FALSE)+VLOOKUP("*fam trips específicos*", EEUU!$D$20:$P$34,I$39,FALSE)+VLOOKUP("*fam trips específicos*", CABA!$D$21:$P$29,I$39,FALSE)+VLOOKUP("*fam trips específicos*", Colombia!$D$21:$P$28,I$39,FALSE)+VLOOKUP("*fam trips específicos*",Australia!$D$21:$P$28,I$39,FALSE)</f>
        <v>0</v>
      </c>
      <c r="J53" s="25">
        <f t="shared" si="1"/>
        <v>0</v>
      </c>
      <c r="K53" s="35">
        <f>VLOOKUP("*fam trips específicos*",España!$D$20:$P$31,K$39,FALSE)+VLOOKUP("*fam trips específicos*",Brasil!$D$20:$P$30,K$39,FALSE)+ VLOOKUP("*fam trips específicos*",'Reino Unido'!$D$20:$P$31,K$39,FALSE)+VLOOKUP("*fam trips específicos*",Francia!$D$20:$P$30,K$39,FALSE)+VLOOKUP("*fam trips específicos*", Alemania!$D$20:$P$31,K$39,FALSE)+VLOOKUP("*fam trips específicos*", EEUU!$D$20:$P$34,K$39,FALSE)+VLOOKUP("*fam trips específicos*", CABA!$D$21:$P$29,K$39,FALSE)+VLOOKUP("*fam trips específicos*", Colombia!$D$21:$P$28,K$39,FALSE)+VLOOKUP("*fam trips específicos*",Australia!$D$21:$P$28,K$39,FALSE)</f>
        <v>15</v>
      </c>
      <c r="L53" s="50">
        <f>VLOOKUP("*fam trips específicos*",España!$D$20:$P$31,L$39,FALSE)+VLOOKUP("*fam trips específicos*",Brasil!$D$20:$P$30,L$39,FALSE)+ VLOOKUP("*fam trips específicos*",'Reino Unido'!$D$20:$P$31,L$39,FALSE)+VLOOKUP("*fam trips específicos*",Francia!$D$20:$P$30,L$39,FALSE)+VLOOKUP("*fam trips específicos*", Alemania!$D$20:$P$31,L$39,FALSE)+VLOOKUP("*fam trips específicos*", EEUU!$D$20:$P$34,L$39,FALSE)+VLOOKUP("*fam trips específicos*", CABA!$D$21:$P$29,L$39,FALSE)+VLOOKUP("*fam trips específicos*", Colombia!$D$21:$P$28,L$39,FALSE)+VLOOKUP("*fam trips específicos*",Australia!$D$21:$P$28,L$39,FALSE)</f>
        <v>0</v>
      </c>
      <c r="M53" s="25">
        <f t="shared" si="2"/>
        <v>0</v>
      </c>
      <c r="N53" s="35">
        <f>VLOOKUP("*fam trips específicos*",España!$D$20:$P$31,N$39,FALSE)+VLOOKUP("*fam trips específicos*",Brasil!$D$20:$P$30,N$39,FALSE)+ VLOOKUP("*fam trips específicos*",'Reino Unido'!$D$20:$P$31,N$39,FALSE)+VLOOKUP("*fam trips específicos*",Francia!$D$20:$P$30,N$39,FALSE)+VLOOKUP("*fam trips específicos*", Alemania!$D$20:$P$31,N$39,FALSE)+VLOOKUP("*fam trips específicos*", EEUU!$D$20:$P$34,N$39,FALSE)+VLOOKUP("*fam trips específicos*", CABA!$D$21:$P$29,N$39,FALSE)+VLOOKUP("*fam trips específicos*", Colombia!$D$21:$P$28,N$39,FALSE)+VLOOKUP("*fam trips específicos*",Australia!$D$21:$P$28,N$39,FALSE)</f>
        <v>15</v>
      </c>
      <c r="O53" s="50">
        <f>VLOOKUP("*fam trips específicos*",España!$D$20:$P$31,O$39,FALSE)+VLOOKUP("*fam trips específicos*",Brasil!$D$20:$P$30,O$39,FALSE)+ VLOOKUP("*fam trips específicos*",'Reino Unido'!$D$20:$P$31,O$39,FALSE)+VLOOKUP("*fam trips específicos*",Francia!$D$20:$P$30,O$39,FALSE)+VLOOKUP("*fam trips específicos*", Alemania!$D$20:$P$31,O$39,FALSE)+VLOOKUP("*fam trips específicos*", EEUU!$D$20:$P$34,O$39,FALSE)+VLOOKUP("*fam trips específicos*", CABA!$D$21:$P$29,O$39,FALSE)+VLOOKUP("*fam trips específicos*", Colombia!$D$21:$P$28,O$39,FALSE)+VLOOKUP("*fam trips específicos*",Australia!$D$21:$P$28,O$39,FALSE)</f>
        <v>0</v>
      </c>
      <c r="P53" s="25">
        <f t="shared" si="3"/>
        <v>0</v>
      </c>
    </row>
    <row r="54" spans="3:16" ht="21.75" customHeight="1" thickTop="1" thickBot="1" x14ac:dyDescent="0.9">
      <c r="C54" s="82" t="s">
        <v>7</v>
      </c>
      <c r="D54" s="22" t="s">
        <v>110</v>
      </c>
      <c r="E54" s="35">
        <f>VLOOKUP("*webinars personalizados*",España!$D$20:$P$31,E$39,FALSE)+VLOOKUP("*webinars personalizados*",Brasil!$D$20:$P$30,E$39,FALSE)+ VLOOKUP("*webinars personalizados*",'Reino Unido'!$D$20:$P$31,E$39,FALSE)+VLOOKUP("*webinars personalizados*",Francia!$D$20:$P$30,E$39,FALSE)+VLOOKUP("*webinars personalizados*", Alemania!$D$20:$P$31,E$39,FALSE)+VLOOKUP("*webinars personalizados*", EEUU!$D$20:$P$34,E$39,FALSE)+VLOOKUP("*webinars personalizados*", CABA!$D$21:$P$29,E$39,FALSE)+VLOOKUP("*webinars personalizados*", Colombia!$D$21:$P$28,E$39,FALSE)+VLOOKUP("*webinars personalizados*",Australia!$D$21:$P$28,E$39,FALSE)</f>
        <v>9</v>
      </c>
      <c r="F54" s="50">
        <f>VLOOKUP("*webinars personalizados*",España!$D$20:$P$31,F$39,FALSE)+VLOOKUP("*webinars personalizados*",Brasil!$D$20:$P$30,F$39,FALSE)+ VLOOKUP("*webinars personalizados*",'Reino Unido'!$D$20:$P$31,F$39,FALSE)+VLOOKUP("*webinars personalizados*",Francia!$D$20:$P$30,F$39,FALSE)+VLOOKUP("*webinars personalizados*", Alemania!$D$20:$P$31,F$39,FALSE)+VLOOKUP("*webinars personalizados*", EEUU!$D$20:$P$34,F$39,FALSE)+VLOOKUP("*webinars personalizados*", CABA!$D$21:$P$29,F$39,FALSE)+VLOOKUP("*webinars personalizados*", Colombia!$D$21:$P$28,F$39,FALSE)+VLOOKUP("*webinars personalizados*",Australia!$D$21:$P$28,F$39,FALSE)</f>
        <v>0</v>
      </c>
      <c r="G54" s="25">
        <f t="shared" si="4"/>
        <v>0</v>
      </c>
      <c r="H54" s="35">
        <f>VLOOKUP("*webinars personalizados*",España!$D$20:$P$31,H$39,FALSE)+VLOOKUP("*webinars personalizados*",Brasil!$D$20:$P$30,H$39,FALSE)+ VLOOKUP("*webinars personalizados*",'Reino Unido'!$D$20:$P$31,H$39,FALSE)+VLOOKUP("*webinars personalizados*",Francia!$D$20:$P$30,H$39,FALSE)+VLOOKUP("*webinars personalizados*", Alemania!$D$20:$P$31,H$39,FALSE)+VLOOKUP("*webinars personalizados*", EEUU!$D$20:$P$34,H$39,FALSE)+VLOOKUP("*webinars personalizados*", CABA!$D$21:$P$29,H$39,FALSE)+VLOOKUP("*webinars personalizados*", Colombia!$D$21:$P$28,H$39,FALSE)+VLOOKUP("*webinars personalizados*",Australia!$D$21:$P$28,H$39,FALSE)</f>
        <v>9</v>
      </c>
      <c r="I54" s="50">
        <f>VLOOKUP("*webinars personalizados*",España!$D$20:$P$31,I$39,FALSE)+VLOOKUP("*webinars personalizados*",Brasil!$D$20:$P$30,I$39,FALSE)+ VLOOKUP("*webinars personalizados*",'Reino Unido'!$D$20:$P$31,I$39,FALSE)+VLOOKUP("*webinars personalizados*",Francia!$D$20:$P$30,I$39,FALSE)+VLOOKUP("*webinars personalizados*", Alemania!$D$20:$P$31,I$39,FALSE)+VLOOKUP("*webinars personalizados*", EEUU!$D$20:$P$34,I$39,FALSE)+VLOOKUP("*webinars personalizados*", CABA!$D$21:$P$29,I$39,FALSE)+VLOOKUP("*webinars personalizados*", Colombia!$D$21:$P$28,I$39,FALSE)+VLOOKUP("*webinars personalizados*",Australia!$D$21:$P$28,I$39,FALSE)</f>
        <v>0</v>
      </c>
      <c r="J54" s="25">
        <f t="shared" si="1"/>
        <v>0</v>
      </c>
      <c r="K54" s="35">
        <f>VLOOKUP("*webinars personalizados*",España!$D$20:$P$31,K$39,FALSE)+VLOOKUP("*webinars personalizados*",Brasil!$D$20:$P$30,K$39,FALSE)+ VLOOKUP("*webinars personalizados*",'Reino Unido'!$D$20:$P$31,K$39,FALSE)+VLOOKUP("*webinars personalizados*",Francia!$D$20:$P$30,K$39,FALSE)+VLOOKUP("*webinars personalizados*", Alemania!$D$20:$P$31,K$39,FALSE)+VLOOKUP("*webinars personalizados*", EEUU!$D$20:$P$34,K$39,FALSE)+VLOOKUP("*webinars personalizados*", CABA!$D$21:$P$29,K$39,FALSE)+VLOOKUP("*webinars personalizados*", Colombia!$D$21:$P$28,K$39,FALSE)+VLOOKUP("*webinars personalizados*",Australia!$D$21:$P$28,K$39,FALSE)</f>
        <v>9</v>
      </c>
      <c r="L54" s="50">
        <f>VLOOKUP("*webinars personalizados*",España!$D$20:$P$31,L$39,FALSE)+VLOOKUP("*webinars personalizados*",Brasil!$D$20:$P$30,L$39,FALSE)+ VLOOKUP("*webinars personalizados*",'Reino Unido'!$D$20:$P$31,L$39,FALSE)+VLOOKUP("*webinars personalizados*",Francia!$D$20:$P$30,L$39,FALSE)+VLOOKUP("*webinars personalizados*", Alemania!$D$20:$P$31,L$39,FALSE)+VLOOKUP("*webinars personalizados*", EEUU!$D$20:$P$34,L$39,FALSE)+VLOOKUP("*webinars personalizados*", CABA!$D$21:$P$29,L$39,FALSE)+VLOOKUP("*webinars personalizados*", Colombia!$D$21:$P$28,L$39,FALSE)+VLOOKUP("*webinars personalizados*",Australia!$D$21:$P$28,L$39,FALSE)</f>
        <v>0</v>
      </c>
      <c r="M54" s="25">
        <f t="shared" si="2"/>
        <v>0</v>
      </c>
      <c r="N54" s="35">
        <f>VLOOKUP("*webinars personalizados*",España!$D$20:$P$31,N$39,FALSE)+VLOOKUP("*webinars personalizados*",Brasil!$D$20:$P$30,N$39,FALSE)+ VLOOKUP("*webinars personalizados*",'Reino Unido'!$D$20:$P$31,N$39,FALSE)+VLOOKUP("*webinars personalizados*",Francia!$D$20:$P$30,N$39,FALSE)+VLOOKUP("*webinars personalizados*", Alemania!$D$20:$P$31,N$39,FALSE)+VLOOKUP("*webinars personalizados*", EEUU!$D$20:$P$34,N$39,FALSE)+VLOOKUP("*webinars personalizados*", CABA!$D$21:$P$29,N$39,FALSE)+VLOOKUP("*webinars personalizados*", Colombia!$D$21:$P$28,N$39,FALSE)+VLOOKUP("*webinars personalizados*",Australia!$D$21:$P$28,N$39,FALSE)</f>
        <v>9</v>
      </c>
      <c r="O54" s="50">
        <f>VLOOKUP("*webinars personalizados*",España!$D$20:$P$31,O$39,FALSE)+VLOOKUP("*webinars personalizados*",Brasil!$D$20:$P$30,O$39,FALSE)+ VLOOKUP("*webinars personalizados*",'Reino Unido'!$D$20:$P$31,O$39,FALSE)+VLOOKUP("*webinars personalizados*",Francia!$D$20:$P$30,O$39,FALSE)+VLOOKUP("*webinars personalizados*", Alemania!$D$20:$P$31,O$39,FALSE)+VLOOKUP("*webinars personalizados*", EEUU!$D$20:$P$34,O$39,FALSE)+VLOOKUP("*webinars personalizados*", CABA!$D$21:$P$29,O$39,FALSE)+VLOOKUP("*webinars personalizados*", Colombia!$D$21:$P$28,O$39,FALSE)+VLOOKUP("*webinars personalizados*",Australia!$D$21:$P$28,O$39,FALSE)</f>
        <v>0</v>
      </c>
      <c r="P54" s="25">
        <f t="shared" si="3"/>
        <v>0</v>
      </c>
    </row>
    <row r="55" spans="3:16" ht="21.75" customHeight="1" thickTop="1" thickBot="1" x14ac:dyDescent="0.9">
      <c r="C55" s="82"/>
      <c r="D55" s="22" t="s">
        <v>111</v>
      </c>
      <c r="E55" s="35">
        <f>VLOOKUP("*cápsulas formativas*",España!$D$20:$P$31,E$39,FALSE)+VLOOKUP("*cápsulas formativas*",Brasil!$D$20:$P$30,E$39,FALSE)+ VLOOKUP("*cápsulas formativas*",'Reino Unido'!$D$20:$P$31,E$39,FALSE)+VLOOKUP("*cápsulas formativas*",Francia!$D$20:$P$30,E$39,FALSE)+VLOOKUP("*cápsulas formativas*", Alemania!$D$20:$P$31,E$39,FALSE)+VLOOKUP("*cápsulas formativas*", EEUU!$D$20:$P$34,E$39,FALSE)+VLOOKUP("*cápsulas formativas*", CABA!$D$21:$P$29,E$39,FALSE)+VLOOKUP("*cápsulas formativas*", Colombia!$D$21:$P$28,E$39,FALSE)+VLOOKUP("*cápsulas formativas*",Australia!$D$21:$P$28,E$39,FALSE)</f>
        <v>3</v>
      </c>
      <c r="F55" s="50">
        <f>Brasil!F24+España!F24+'Reino Unido'!F24+Francia!F24+Alemania!F24+EEUU!F24+CABA!F25+Colombia!F25+Australia!F25</f>
        <v>0</v>
      </c>
      <c r="G55" s="25">
        <f t="shared" si="4"/>
        <v>0</v>
      </c>
      <c r="H55" s="35">
        <f>VLOOKUP("*cápsulas formativas*",España!$D$20:$P$31,H$39,FALSE)+VLOOKUP("*cápsulas formativas*",Brasil!$D$20:$P$30,H$39,FALSE)+ VLOOKUP("*cápsulas formativas*",'Reino Unido'!$D$20:$P$31,H$39,FALSE)+VLOOKUP("*cápsulas formativas*",Francia!$D$20:$P$30,H$39,FALSE)+VLOOKUP("*cápsulas formativas*", Alemania!$D$20:$P$31,H$39,FALSE)+VLOOKUP("*cápsulas formativas*", EEUU!$D$20:$P$34,H$39,FALSE)+VLOOKUP("*cápsulas formativas*", CABA!$D$21:$P$29,H$39,FALSE)+VLOOKUP("*cápsulas formativas*", Colombia!$D$21:$P$28,H$39,FALSE)+VLOOKUP("*cápsulas formativas*",Australia!$D$21:$P$28,H$39,FALSE)</f>
        <v>9</v>
      </c>
      <c r="I55" s="50">
        <f>Brasil!I24+España!I24+'Reino Unido'!I24+Francia!I24+Alemania!I24+EEUU!I24+CABA!I25+Colombia!I25+Australia!I25</f>
        <v>0</v>
      </c>
      <c r="J55" s="25">
        <f t="shared" si="1"/>
        <v>0</v>
      </c>
      <c r="K55" s="35">
        <f>VLOOKUP("*cápsulas formativas*",España!$D$20:$P$31,K$39,FALSE)+VLOOKUP("*cápsulas formativas*",Brasil!$D$20:$P$30,K$39,FALSE)+ VLOOKUP("*cápsulas formativas*",'Reino Unido'!$D$20:$P$31,K$39,FALSE)+VLOOKUP("*cápsulas formativas*",Francia!$D$20:$P$30,K$39,FALSE)+VLOOKUP("*cápsulas formativas*", Alemania!$D$20:$P$31,K$39,FALSE)+VLOOKUP("*cápsulas formativas*", EEUU!$D$20:$P$34,K$39,FALSE)+VLOOKUP("*cápsulas formativas*", CABA!$D$21:$P$29,K$39,FALSE)+VLOOKUP("*cápsulas formativas*", Colombia!$D$21:$P$28,K$39,FALSE)+VLOOKUP("*cápsulas formativas*",Australia!$D$21:$P$28,K$39,FALSE)</f>
        <v>9</v>
      </c>
      <c r="L55" s="50">
        <f>Brasil!L24+España!L24+'Reino Unido'!L24+Francia!L24+Alemania!L24+EEUU!L24+CABA!L25+Colombia!L25+Australia!L25</f>
        <v>0</v>
      </c>
      <c r="M55" s="25">
        <f t="shared" si="2"/>
        <v>0</v>
      </c>
      <c r="N55" s="35">
        <f>VLOOKUP("*cápsulas formativas*",España!$D$20:$P$31,N$39,FALSE)+VLOOKUP("*cápsulas formativas*",Brasil!$D$20:$P$30,N$39,FALSE)+ VLOOKUP("*cápsulas formativas*",'Reino Unido'!$D$20:$P$31,N$39,FALSE)+VLOOKUP("*cápsulas formativas*",Francia!$D$20:$P$30,N$39,FALSE)+VLOOKUP("*cápsulas formativas*", Alemania!$D$20:$P$31,N$39,FALSE)+VLOOKUP("*cápsulas formativas*", EEUU!$D$20:$P$34,N$39,FALSE)+VLOOKUP("*cápsulas formativas*", CABA!$D$21:$P$29,N$39,FALSE)+VLOOKUP("*cápsulas formativas*", Colombia!$D$21:$P$28,N$39,FALSE)+VLOOKUP("*cápsulas formativas*",Australia!$D$21:$P$28,N$39,FALSE)</f>
        <v>9</v>
      </c>
      <c r="O55" s="50">
        <f>Brasil!O24+España!O24+'Reino Unido'!O24+Francia!O24+Alemania!O24+EEUU!O24+CABA!O25+Colombia!O25+Australia!O25</f>
        <v>0</v>
      </c>
      <c r="P55" s="25">
        <f t="shared" si="3"/>
        <v>0</v>
      </c>
    </row>
    <row r="56" spans="3:16" ht="21.75" customHeight="1" thickTop="1" thickBot="1" x14ac:dyDescent="0.9">
      <c r="C56" s="82" t="s">
        <v>78</v>
      </c>
      <c r="D56" s="22" t="s">
        <v>134</v>
      </c>
      <c r="E56" s="35">
        <f>VLOOKUP("*workshops*",España!$D$20:$P$31,E$39,FALSE)+VLOOKUP("*workshops*",Brasil!$D$20:$P$30,E$39,FALSE)+ VLOOKUP("*workshops*",'Reino Unido'!$D$20:$P$31,E$39,FALSE)+VLOOKUP("*workshops*",Francia!$D$20:$P$30,E$39,FALSE)+VLOOKUP("*workshops*", Alemania!$D$20:$P$31,E$39,FALSE)+VLOOKUP("*workshops*", EEUU!$D$20:$P$34,E$39,FALSE)+VLOOKUP("*workshops*", CABA!$D$21:$P$29,E$39,FALSE)+VLOOKUP("*workshops*", Colombia!$D$21:$P$28,E$39,FALSE)+VLOOKUP("*workshops*",Australia!$D$21:$P$28,E$39,FALSE)</f>
        <v>1</v>
      </c>
      <c r="F56" s="50">
        <f>VLOOKUP("*workshops*",España!$D$20:$P$31,F$39,FALSE)+VLOOKUP("*workshops*",Brasil!$D$20:$P$30,F$39,FALSE)+ VLOOKUP("*workshops*",'Reino Unido'!$D$20:$P$31,F$39,FALSE)+VLOOKUP("*workshops*",Francia!$D$20:$P$30,F$39,FALSE)+VLOOKUP("*workshops*", Alemania!$D$20:$P$31,F$39,FALSE)+VLOOKUP("*workshops*", EEUU!$D$20:$P$34,F$39,FALSE)+VLOOKUP("*workshops*", CABA!$D$21:$P$29,F$39,FALSE)+VLOOKUP("*workshops*", Colombia!$D$21:$P$28,F$39,FALSE)+VLOOKUP("*workshops*",Australia!$D$21:$P$28,F$39,FALSE)</f>
        <v>0</v>
      </c>
      <c r="G56" s="25">
        <f t="shared" si="4"/>
        <v>0</v>
      </c>
      <c r="H56" s="35">
        <f>VLOOKUP("*workshops*",España!$D$20:$P$31,H$39,FALSE)+VLOOKUP("*workshops*",Brasil!$D$20:$P$30,H$39,FALSE)+ VLOOKUP("*workshops*",'Reino Unido'!$D$20:$P$31,H$39,FALSE)+VLOOKUP("*workshops*",Francia!$D$20:$P$30,H$39,FALSE)+VLOOKUP("*workshops*", Alemania!$D$20:$P$31,H$39,FALSE)+VLOOKUP("*workshops*", EEUU!$D$20:$P$34,H$39,FALSE)+VLOOKUP("*workshops*", CABA!$D$21:$P$29,H$39,FALSE)+VLOOKUP("*workshops*", Colombia!$D$21:$P$28,H$39,FALSE)+VLOOKUP("*workshops*",Australia!$D$21:$P$28,H$39,FALSE)</f>
        <v>1</v>
      </c>
      <c r="I56" s="50">
        <f>VLOOKUP("*workshops*",España!$D$20:$P$31,I$39,FALSE)+VLOOKUP("*workshops*",Brasil!$D$20:$P$30,I$39,FALSE)+ VLOOKUP("*workshops*",'Reino Unido'!$D$20:$P$31,I$39,FALSE)+VLOOKUP("*workshops*",Francia!$D$20:$P$30,I$39,FALSE)+VLOOKUP("*workshops*", Alemania!$D$20:$P$31,I$39,FALSE)+VLOOKUP("*workshops*", EEUU!$D$20:$P$34,I$39,FALSE)+VLOOKUP("*workshops*", CABA!$D$21:$P$29,I$39,FALSE)+VLOOKUP("*workshops*", Colombia!$D$21:$P$28,I$39,FALSE)+VLOOKUP("*workshops*",Australia!$D$21:$P$28,I$39,FALSE)</f>
        <v>0</v>
      </c>
      <c r="J56" s="25">
        <f t="shared" si="1"/>
        <v>0</v>
      </c>
      <c r="K56" s="35">
        <f>VLOOKUP("*workshops*",España!$D$20:$P$31,K$39,FALSE)+VLOOKUP("*workshops*",Brasil!$D$20:$P$30,K$39,FALSE)+ VLOOKUP("*workshops*",'Reino Unido'!$D$20:$P$31,K$39,FALSE)+VLOOKUP("*workshops*",Francia!$D$20:$P$30,K$39,FALSE)+VLOOKUP("*workshops*", Alemania!$D$20:$P$31,K$39,FALSE)+VLOOKUP("*workshops*", EEUU!$D$20:$P$34,K$39,FALSE)+VLOOKUP("*workshops*", CABA!$D$21:$P$29,K$39,FALSE)+VLOOKUP("*workshops*", Colombia!$D$21:$P$28,K$39,FALSE)+VLOOKUP("*workshops*",Australia!$D$21:$P$28,K$39,FALSE)</f>
        <v>1</v>
      </c>
      <c r="L56" s="50">
        <f>VLOOKUP("*workshops*",España!$D$20:$P$31,L$39,FALSE)+VLOOKUP("*workshops*",Brasil!$D$20:$P$30,L$39,FALSE)+ VLOOKUP("*workshops*",'Reino Unido'!$D$20:$P$31,L$39,FALSE)+VLOOKUP("*workshops*",Francia!$D$20:$P$30,L$39,FALSE)+VLOOKUP("*workshops*", Alemania!$D$20:$P$31,L$39,FALSE)+VLOOKUP("*workshops*", EEUU!$D$20:$P$34,L$39,FALSE)+VLOOKUP("*workshops*", CABA!$D$21:$P$29,L$39,FALSE)+VLOOKUP("*workshops*", Colombia!$D$21:$P$28,L$39,FALSE)+VLOOKUP("*workshops*",Australia!$D$21:$P$28,L$39,FALSE)</f>
        <v>0</v>
      </c>
      <c r="M56" s="25">
        <f t="shared" si="2"/>
        <v>0</v>
      </c>
      <c r="N56" s="35">
        <f>VLOOKUP("*workshops*",España!$D$20:$P$31,N$39,FALSE)+VLOOKUP("*workshops*",Brasil!$D$20:$P$30,N$39,FALSE)+ VLOOKUP("*workshops*",'Reino Unido'!$D$20:$P$31,N$39,FALSE)+VLOOKUP("*workshops*",Francia!$D$20:$P$30,N$39,FALSE)+VLOOKUP("*workshops*", Alemania!$D$20:$P$31,N$39,FALSE)+VLOOKUP("*workshops*", EEUU!$D$20:$P$34,N$39,FALSE)+VLOOKUP("*workshops*", CABA!$D$21:$P$29,N$39,FALSE)+VLOOKUP("*workshops*", Colombia!$D$21:$P$28,N$39,FALSE)+VLOOKUP("*workshops*",Australia!$D$21:$P$28,N$39,FALSE)</f>
        <v>1</v>
      </c>
      <c r="O56" s="50">
        <f>VLOOKUP("*workshops*",España!$D$20:$P$31,O$39,FALSE)+VLOOKUP("*workshops*",Brasil!$D$20:$P$30,O$39,FALSE)+ VLOOKUP("*workshops*",'Reino Unido'!$D$20:$P$31,O$39,FALSE)+VLOOKUP("*workshops*",Francia!$D$20:$P$30,O$39,FALSE)+VLOOKUP("*workshops*", Alemania!$D$20:$P$31,O$39,FALSE)+VLOOKUP("*workshops*", EEUU!$D$20:$P$34,O$39,FALSE)+VLOOKUP("*workshops*", CABA!$D$21:$P$29,O$39,FALSE)+VLOOKUP("*workshops*", Colombia!$D$21:$P$28,O$39,FALSE)+VLOOKUP("*workshops*",Australia!$D$21:$P$28,O$39,FALSE)</f>
        <v>0</v>
      </c>
      <c r="P56" s="25">
        <f t="shared" si="3"/>
        <v>0</v>
      </c>
    </row>
    <row r="57" spans="3:16" ht="21.75" customHeight="1" thickTop="1" thickBot="1" x14ac:dyDescent="0.9">
      <c r="C57" s="82"/>
      <c r="D57" s="22" t="s">
        <v>120</v>
      </c>
      <c r="E57" s="35">
        <f>VLOOKUP("*roadshow*",España!$D$20:$P$31,E$39,FALSE)+VLOOKUP("*roadshow*",Brasil!$D$20:$P$30,E$39,FALSE)+ VLOOKUP("*roadshow*",'Reino Unido'!$D$20:$P$31,E$39,FALSE)+VLOOKUP("*roadshow*",Francia!$D$20:$P$30,E$39,FALSE)+VLOOKUP("*roadshow*", Alemania!$D$20:$P$31,E$39,FALSE)+VLOOKUP("*roadshow*", EEUU!$D$20:$P$34,E$39,FALSE)+VLOOKUP("*roadshow*", CABA!$D$21:$P$29,E$39,FALSE)+VLOOKUP("*roadshow*", Colombia!$D$21:$P$28,E$39,FALSE)+VLOOKUP("*roadshow*",Australia!$D$21:$P$28,E$39,FALSE)</f>
        <v>14</v>
      </c>
      <c r="F57" s="50">
        <f>VLOOKUP("*roadshow*",España!$D$20:$P$31,F$39,FALSE)+VLOOKUP("*roadshow*",Brasil!$D$20:$P$30,F$39,FALSE)+ VLOOKUP("*roadshow*",'Reino Unido'!$D$20:$P$31,F$39,FALSE)+VLOOKUP("*roadshow*",Francia!$D$20:$P$30,F$39,FALSE)+VLOOKUP("*roadshow*", Alemania!$D$20:$P$31,F$39,FALSE)+VLOOKUP("*roadshow*", EEUU!$D$20:$P$34,F$39,FALSE)+VLOOKUP("*roadshow*", CABA!$D$21:$P$29,F$39,FALSE)+VLOOKUP("*roadshow*", Colombia!$D$21:$P$28,F$39,FALSE)+VLOOKUP("*roadshow*",Australia!$D$21:$P$28,F$39,FALSE)</f>
        <v>0</v>
      </c>
      <c r="G57" s="25">
        <f t="shared" si="4"/>
        <v>0</v>
      </c>
      <c r="H57" s="35">
        <f>VLOOKUP("*roadshow*",España!$D$20:$P$31,H$39,FALSE)+VLOOKUP("*roadshow*",Brasil!$D$20:$P$30,H$39,FALSE)+ VLOOKUP("*roadshow*",'Reino Unido'!$D$20:$P$31,H$39,FALSE)+VLOOKUP("*roadshow*",Francia!$D$20:$P$30,H$39,FALSE)+VLOOKUP("*roadshow*", Alemania!$D$20:$P$31,H$39,FALSE)+VLOOKUP("*roadshow*", EEUU!$D$20:$P$34,H$39,FALSE)+VLOOKUP("*roadshow*", CABA!$D$21:$P$29,H$39,FALSE)+VLOOKUP("*roadshow*", Colombia!$D$21:$P$28,H$39,FALSE)+VLOOKUP("*roadshow*",Australia!$D$21:$P$28,H$39,FALSE)</f>
        <v>14</v>
      </c>
      <c r="I57" s="50">
        <f>VLOOKUP("*roadshow*",España!$D$20:$P$31,I$39,FALSE)+VLOOKUP("*roadshow*",Brasil!$D$20:$P$30,I$39,FALSE)+ VLOOKUP("*roadshow*",'Reino Unido'!$D$20:$P$31,I$39,FALSE)+VLOOKUP("*roadshow*",Francia!$D$20:$P$30,I$39,FALSE)+VLOOKUP("*roadshow*", Alemania!$D$20:$P$31,I$39,FALSE)+VLOOKUP("*roadshow*", EEUU!$D$20:$P$34,I$39,FALSE)+VLOOKUP("*roadshow*", CABA!$D$21:$P$29,I$39,FALSE)+VLOOKUP("*roadshow*", Colombia!$D$21:$P$28,I$39,FALSE)+VLOOKUP("*roadshow*",Australia!$D$21:$P$28,I$39,FALSE)</f>
        <v>0</v>
      </c>
      <c r="J57" s="25">
        <f t="shared" si="1"/>
        <v>0</v>
      </c>
      <c r="K57" s="35">
        <f>VLOOKUP("*roadshow*",España!$D$20:$P$31,K$39,FALSE)+VLOOKUP("*roadshow*",Brasil!$D$20:$P$30,K$39,FALSE)+ VLOOKUP("*roadshow*",'Reino Unido'!$D$20:$P$31,K$39,FALSE)+VLOOKUP("*roadshow*",Francia!$D$20:$P$30,K$39,FALSE)+VLOOKUP("*roadshow*", Alemania!$D$20:$P$31,K$39,FALSE)+VLOOKUP("*roadshow*", EEUU!$D$20:$P$34,K$39,FALSE)+VLOOKUP("*roadshow*", CABA!$D$21:$P$29,K$39,FALSE)+VLOOKUP("*roadshow*", Colombia!$D$21:$P$28,K$39,FALSE)+VLOOKUP("*roadshow*",Australia!$D$21:$P$28,K$39,FALSE)</f>
        <v>14</v>
      </c>
      <c r="L57" s="50">
        <f>VLOOKUP("*roadshow*",España!$D$20:$P$31,L$39,FALSE)+VLOOKUP("*roadshow*",Brasil!$D$20:$P$30,L$39,FALSE)+ VLOOKUP("*roadshow*",'Reino Unido'!$D$20:$P$31,L$39,FALSE)+VLOOKUP("*roadshow*",Francia!$D$20:$P$30,L$39,FALSE)+VLOOKUP("*roadshow*", Alemania!$D$20:$P$31,L$39,FALSE)+VLOOKUP("*roadshow*", EEUU!$D$20:$P$34,L$39,FALSE)+VLOOKUP("*roadshow*", CABA!$D$21:$P$29,L$39,FALSE)+VLOOKUP("*roadshow*", Colombia!$D$21:$P$28,L$39,FALSE)+VLOOKUP("*roadshow*",Australia!$D$21:$P$28,L$39,FALSE)</f>
        <v>0</v>
      </c>
      <c r="M57" s="25">
        <f t="shared" si="2"/>
        <v>0</v>
      </c>
      <c r="N57" s="35">
        <f>VLOOKUP("*roadshow*",España!$D$20:$P$31,N$39,FALSE)+VLOOKUP("*roadshow*",Brasil!$D$20:$P$30,N$39,FALSE)+ VLOOKUP("*roadshow*",'Reino Unido'!$D$20:$P$31,N$39,FALSE)+VLOOKUP("*roadshow*",Francia!$D$20:$P$30,N$39,FALSE)+VLOOKUP("*roadshow*", Alemania!$D$20:$P$31,N$39,FALSE)+VLOOKUP("*roadshow*", EEUU!$D$20:$P$34,N$39,FALSE)+VLOOKUP("*roadshow*", CABA!$D$21:$P$29,N$39,FALSE)+VLOOKUP("*roadshow*", Colombia!$D$21:$P$28,N$39,FALSE)+VLOOKUP("*roadshow*",Australia!$D$21:$P$28,N$39,FALSE)</f>
        <v>14</v>
      </c>
      <c r="O57" s="50">
        <f>VLOOKUP("*roadshow*",España!$D$20:$P$31,O$39,FALSE)+VLOOKUP("*roadshow*",Brasil!$D$20:$P$30,O$39,FALSE)+ VLOOKUP("*roadshow*",'Reino Unido'!$D$20:$P$31,O$39,FALSE)+VLOOKUP("*roadshow*",Francia!$D$20:$P$30,O$39,FALSE)+VLOOKUP("*roadshow*", Alemania!$D$20:$P$31,O$39,FALSE)+VLOOKUP("*roadshow*", EEUU!$D$20:$P$34,O$39,FALSE)+VLOOKUP("*roadshow*", CABA!$D$21:$P$29,O$39,FALSE)+VLOOKUP("*roadshow*", Colombia!$D$21:$P$28,O$39,FALSE)+VLOOKUP("*roadshow*",Australia!$D$21:$P$28,O$39,FALSE)</f>
        <v>0</v>
      </c>
      <c r="P57" s="25">
        <f t="shared" si="3"/>
        <v>0</v>
      </c>
    </row>
    <row r="58" spans="3:16" ht="21.75" customHeight="1" thickTop="1" thickBot="1" x14ac:dyDescent="0.9">
      <c r="C58" s="82" t="s">
        <v>8</v>
      </c>
      <c r="D58" s="22" t="s">
        <v>169</v>
      </c>
      <c r="E58" s="35">
        <f>SUMIF(Brasil!$D$20:$D$30,"*feria*",Brasil!E$20:E$30)+SUMIF(España!$D$20:$D$31,"*feria*",España!E$20:E$31)+SUMIF('Reino Unido'!$D$20:$D$31,"*feria*",'Reino Unido'!E$20:E$31)+SUMIF(Francia!$D$20:$D$30,"*feria*",Francia!E$20:E$30)+SUMIF(Alemania!$D$20:$D$31,"*feria*",Alemania!E$20:E$31)+SUMIF(EEUU!$D$20:$D$34,"*feria*",EEUU!E$20:E$34)+SUMIF(CABA!$D$21:$D$29,"*feria*",CABA!E$21:E$29)+SUMIF(Colombia!$D$21:$D$28,"*feria*",Colombia!E$21:E$28)+SUMIF(Australia!$D$21:$D$28,"*feria*",Australia!E$21:E$28)</f>
        <v>14</v>
      </c>
      <c r="F58" s="50">
        <f>SUMIF(Brasil!$D$20:$D$30,"*feria*",Brasil!F$20:F$30)+SUMIF(España!$D$20:$D$31,"*feria*",España!F$20:F$31)+SUMIF('Reino Unido'!$D$20:$D$31,"*feria*",'Reino Unido'!F$20:F$31)+SUMIF(Francia!$D$20:$D$30,"*feria*",Francia!F$20:F$30)+SUMIF(Alemania!$D$20:$D$31,"*feria*",Alemania!F$20:F$31)+SUMIF(EEUU!$D$20:$D$34,"*feria*",EEUU!F$20:F$34)+SUMIF(CABA!$D$21:$D$29,"*feria*",CABA!F$21:F$29)+SUMIF(Colombia!$D$21:$D$28,"*feria*",Colombia!F$21:F$28)+SUMIF(Australia!$D$21:$D$28,"*feria*",Australia!F$21:F$28)</f>
        <v>0</v>
      </c>
      <c r="G58" s="25">
        <f t="shared" si="4"/>
        <v>0</v>
      </c>
      <c r="H58" s="35">
        <f>SUMIF(Brasil!$D$20:$D$30,"*feria*",Brasil!H$20:H$30)+SUMIF(España!$D$20:$D$31,"*feria*",España!H$20:H$31)+SUMIF('Reino Unido'!$D$20:$D$31,"*feria*",'Reino Unido'!H$20:H$31)+SUMIF(Francia!$D$20:$D$30,"*feria*",Francia!H$20:H$30)+SUMIF(Alemania!$D$20:$D$31,"*feria*",Alemania!H$20:H$31)+SUMIF(EEUU!$D$20:$D$34,"*feria*",EEUU!H$20:H$34)+SUMIF(CABA!$D$21:$D$29,"*feria*",CABA!H$21:H$29)+SUMIF(Colombia!$D$21:$D$28,"*feria*",Colombia!H$21:H$28)+SUMIF(Australia!$D$21:$D$28,"*feria*",Australia!H$21:H$28)</f>
        <v>14</v>
      </c>
      <c r="I58" s="50">
        <f>SUMIF(Brasil!$D$20:$D$30,"*feria*",Brasil!I$20:I$30)+SUMIF(España!$D$20:$D$31,"*feria*",España!I$20:I$31)+SUMIF('Reino Unido'!$D$20:$D$31,"*feria*",'Reino Unido'!I$20:I$31)+SUMIF(Francia!$D$20:$D$30,"*feria*",Francia!I$20:I$30)+SUMIF(Alemania!$D$20:$D$31,"*feria*",Alemania!I$20:I$31)+SUMIF(EEUU!$D$20:$D$34,"*feria*",EEUU!I$20:I$34)+SUMIF(CABA!$D$21:$D$29,"*feria*",CABA!I$21:I$29)+SUMIF(Colombia!$D$21:$D$28,"*feria*",Colombia!I$21:I$28)+SUMIF(Australia!$D$21:$D$28,"*feria*",Australia!I$21:I$28)</f>
        <v>0</v>
      </c>
      <c r="J58" s="25">
        <f t="shared" si="1"/>
        <v>0</v>
      </c>
      <c r="K58" s="35">
        <f>SUMIF(Brasil!$D$20:$D$30,"*feria*",Brasil!K$20:K$30)+SUMIF(España!$D$20:$D$31,"*feria*",España!K$20:K$31)+SUMIF('Reino Unido'!$D$20:$D$31,"*feria*",'Reino Unido'!K$20:K$31)+SUMIF(Francia!$D$20:$D$30,"*feria*",Francia!K$20:K$30)+SUMIF(Alemania!$D$20:$D$31,"*feria*",Alemania!K$20:K$31)+SUMIF(EEUU!$D$20:$D$34,"*feria*",EEUU!K$20:K$34)+SUMIF(CABA!$D$21:$D$29,"*feria*",CABA!K$21:K$29)+SUMIF(Colombia!$D$21:$D$28,"*feria*",Colombia!K$21:K$28)+SUMIF(Australia!$D$21:$D$28,"*feria*",Australia!K$21:K$28)</f>
        <v>14</v>
      </c>
      <c r="L58" s="50">
        <f>SUMIF(Brasil!$D$20:$D$30,"*feria*",Brasil!L$20:L$30)+SUMIF(España!$D$20:$D$31,"*feria*",España!L$20:L$31)+SUMIF('Reino Unido'!$D$20:$D$31,"*feria*",'Reino Unido'!L$20:L$31)+SUMIF(Francia!$D$20:$D$30,"*feria*",Francia!L$20:L$30)+SUMIF(Alemania!$D$20:$D$31,"*feria*",Alemania!L$20:L$31)+SUMIF(EEUU!$D$20:$D$34,"*feria*",EEUU!L$20:L$34)+SUMIF(CABA!$D$21:$D$29,"*feria*",CABA!L$21:L$29)+SUMIF(Colombia!$D$21:$D$28,"*feria*",Colombia!L$21:L$28)+SUMIF(Australia!$D$21:$D$28,"*feria*",Australia!L$21:L$28)</f>
        <v>0</v>
      </c>
      <c r="M58" s="25">
        <f t="shared" si="2"/>
        <v>0</v>
      </c>
      <c r="N58" s="35">
        <f>SUMIF(Brasil!$D$20:$D$30,"*feria*",Brasil!N$20:N$30)+SUMIF(España!$D$20:$D$31,"*feria*",España!N$20:N$31)+SUMIF('Reino Unido'!$D$20:$D$31,"*feria*",'Reino Unido'!N$20:N$31)+SUMIF(Francia!$D$20:$D$30,"*feria*",Francia!N$20:N$30)+SUMIF(Alemania!$D$20:$D$31,"*feria*",Alemania!N$20:N$31)+SUMIF(EEUU!$D$20:$D$34,"*feria*",EEUU!N$20:N$34)+SUMIF(CABA!$D$21:$D$29,"*feria*",CABA!N$21:N$29)+SUMIF(Colombia!$D$21:$D$28,"*feria*",Colombia!N$21:N$28)+SUMIF(Australia!$D$21:$D$28,"*feria*",Australia!N$21:N$28)</f>
        <v>14</v>
      </c>
      <c r="O58" s="50">
        <f>SUMIF(Brasil!$D$20:$D$30,"*feria*",Brasil!O$20:O$30)+SUMIF(España!$D$20:$D$31,"*feria*",España!O$20:O$31)+SUMIF('Reino Unido'!$D$20:$D$31,"*feria*",'Reino Unido'!O$20:O$31)+SUMIF(Francia!$D$20:$D$30,"*feria*",Francia!O$20:O$30)+SUMIF(Alemania!$D$20:$D$31,"*feria*",Alemania!O$20:O$31)+SUMIF(EEUU!$D$20:$D$34,"*feria*",EEUU!O$20:O$34)+SUMIF(CABA!$D$21:$D$29,"*feria*",CABA!O$21:O$29)+SUMIF(Colombia!$D$21:$D$28,"*feria*",Colombia!O$21:O$28)+SUMIF(Australia!$D$21:$D$28,"*feria*",Australia!O$21:O$28)</f>
        <v>0</v>
      </c>
      <c r="P58" s="25">
        <f t="shared" si="3"/>
        <v>0</v>
      </c>
    </row>
    <row r="59" spans="3:16" ht="21.75" customHeight="1" thickTop="1" thickBot="1" x14ac:dyDescent="0.9">
      <c r="C59" s="82"/>
      <c r="D59" s="22" t="s">
        <v>170</v>
      </c>
      <c r="E59" s="35" t="s">
        <v>160</v>
      </c>
      <c r="F59" s="49"/>
      <c r="G59" s="21" cm="1">
        <f t="array" ref="G59">_xlfn.IFS(F59=$C$29, 100%, F59=$C$30, "WIP", F59=$C$31, 0%, F59=$C$28, 0%)</f>
        <v>0</v>
      </c>
      <c r="H59" s="38" t="s">
        <v>171</v>
      </c>
      <c r="I59" s="49"/>
      <c r="J59" s="21" cm="1">
        <f t="array" ref="J59">_xlfn.IFS(I59=$C$29, 100%, I59=$C$30, "WIP", I59=$C$31, 0%, I59=$C$28, 0%)</f>
        <v>0</v>
      </c>
      <c r="K59" s="38" t="s">
        <v>161</v>
      </c>
      <c r="L59" s="49"/>
      <c r="M59" s="21" cm="1">
        <f t="array" ref="M59">_xlfn.IFS(L59=$C$29, 100%, L59=$C$30, "WIP", L59=$C$31, 0%, L59=$C$28, 0%)</f>
        <v>0</v>
      </c>
      <c r="N59" s="38" t="s">
        <v>161</v>
      </c>
      <c r="O59" s="49"/>
      <c r="P59" s="21" cm="1">
        <f t="array" ref="P59">_xlfn.IFS(O59=$C$29, 100%, O59=$C$30, "WIP", O59=$C$31, 0%, O59=$C$28, 0%)</f>
        <v>0</v>
      </c>
    </row>
    <row r="60" spans="3:16" ht="22.5" customHeight="1" thickTop="1" thickBot="1" x14ac:dyDescent="0.9">
      <c r="C60" s="10" t="s">
        <v>75</v>
      </c>
      <c r="D60" s="22" t="s">
        <v>121</v>
      </c>
      <c r="E60" s="35">
        <f>VLOOKUP("*press trips*",España!$D$20:$P$31,E$39,FALSE)+VLOOKUP("*press trips*",Brasil!$D$20:$P$30,E$39,FALSE)+ VLOOKUP("*press trips*",'Reino Unido'!$D$20:$P$31,E$39,FALSE)+VLOOKUP("*press trips*",Francia!$D$20:$P$30,E$39,FALSE)+VLOOKUP("*press trips*", Alemania!$D$20:$P$31,E$39,FALSE)+VLOOKUP("*press trips*", EEUU!$D$20:$P$34,E$39,FALSE)+VLOOKUP("*press trips*", CABA!$D$21:$P$29,E$39,FALSE)+VLOOKUP("*press trips*", Colombia!$D$21:$P$28,E$39,FALSE)+VLOOKUP("*press trips*",Australia!$D$21:$P$28,E$39,FALSE)</f>
        <v>24</v>
      </c>
      <c r="F60" s="50">
        <f>VLOOKUP("*press trips*",España!$D$20:$P$31,F$39,FALSE)+VLOOKUP("*press trips*",Brasil!$D$20:$P$30,F$39,FALSE)+ VLOOKUP("*press trips*",'Reino Unido'!$D$20:$P$31,F$39,FALSE)+VLOOKUP("*press trips*",Francia!$D$20:$P$30,F$39,FALSE)+VLOOKUP("*press trips*", Alemania!$D$20:$P$31,F$39,FALSE)+VLOOKUP("*press trips*", EEUU!$D$20:$P$34,F$39,FALSE)+VLOOKUP("*press trips*", CABA!$D$21:$P$29,F$39,FALSE)+VLOOKUP("*press trips*", Colombia!$D$21:$P$28,F$39,FALSE)+VLOOKUP("*press trips*",Australia!$D$21:$P$28,F$39,FALSE)</f>
        <v>0</v>
      </c>
      <c r="G60" s="25">
        <f t="shared" si="4"/>
        <v>0</v>
      </c>
      <c r="H60" s="35">
        <f>VLOOKUP("*press trips*",España!$D$20:$P$31,H$39,FALSE)+VLOOKUP("*press trips*",Brasil!$D$20:$P$30,H$39,FALSE)+ VLOOKUP("*press trips*",'Reino Unido'!$D$20:$P$31,H$39,FALSE)+VLOOKUP("*press trips*",Francia!$D$20:$P$30,H$39,FALSE)+VLOOKUP("*press trips*", Alemania!$D$20:$P$31,H$39,FALSE)+VLOOKUP("*press trips*", EEUU!$D$20:$P$34,H$39,FALSE)+VLOOKUP("*press trips*", CABA!$D$21:$P$29,H$39,FALSE)+VLOOKUP("*press trips*", Colombia!$D$21:$P$28,H$39,FALSE)+VLOOKUP("*press trips*",Australia!$D$21:$P$28,H$39,FALSE)</f>
        <v>24</v>
      </c>
      <c r="I60" s="50">
        <f>VLOOKUP("*press trips*",España!$D$20:$P$31,I$39,FALSE)+VLOOKUP("*press trips*",Brasil!$D$20:$P$30,I$39,FALSE)+ VLOOKUP("*press trips*",'Reino Unido'!$D$20:$P$31,I$39,FALSE)+VLOOKUP("*press trips*",Francia!$D$20:$P$30,I$39,FALSE)+VLOOKUP("*press trips*", Alemania!$D$20:$P$31,I$39,FALSE)+VLOOKUP("*press trips*", EEUU!$D$20:$P$34,I$39,FALSE)+VLOOKUP("*press trips*", CABA!$D$21:$P$29,I$39,FALSE)+VLOOKUP("*press trips*", Colombia!$D$21:$P$28,I$39,FALSE)+VLOOKUP("*press trips*",Australia!$D$21:$P$28,I$39,FALSE)</f>
        <v>0</v>
      </c>
      <c r="J60" s="25">
        <f t="shared" ref="J60:J61" si="5">IFERROR(I60/H60,"Meta 0")</f>
        <v>0</v>
      </c>
      <c r="K60" s="35">
        <f>VLOOKUP("*press trips*",España!$D$20:$P$31,K$39,FALSE)+VLOOKUP("*press trips*",Brasil!$D$20:$P$30,K$39,FALSE)+ VLOOKUP("*press trips*",'Reino Unido'!$D$20:$P$31,K$39,FALSE)+VLOOKUP("*press trips*",Francia!$D$20:$P$30,K$39,FALSE)+VLOOKUP("*press trips*", Alemania!$D$20:$P$31,K$39,FALSE)+VLOOKUP("*press trips*", EEUU!$D$20:$P$34,K$39,FALSE)+VLOOKUP("*press trips*", CABA!$D$21:$P$29,K$39,FALSE)+VLOOKUP("*press trips*", Colombia!$D$21:$P$28,K$39,FALSE)+VLOOKUP("*press trips*",Australia!$D$21:$P$28,K$39,FALSE)</f>
        <v>15</v>
      </c>
      <c r="L60" s="50">
        <f>VLOOKUP("*press trips*",España!$D$20:$P$31,L$39,FALSE)+VLOOKUP("*press trips*",Brasil!$D$20:$P$30,L$39,FALSE)+ VLOOKUP("*press trips*",'Reino Unido'!$D$20:$P$31,L$39,FALSE)+VLOOKUP("*press trips*",Francia!$D$20:$P$30,L$39,FALSE)+VLOOKUP("*press trips*", Alemania!$D$20:$P$31,L$39,FALSE)+VLOOKUP("*press trips*", EEUU!$D$20:$P$34,L$39,FALSE)+VLOOKUP("*press trips*", CABA!$D$21:$P$29,L$39,FALSE)+VLOOKUP("*press trips*", Colombia!$D$21:$P$28,L$39,FALSE)+VLOOKUP("*press trips*",Australia!$D$21:$P$28,L$39,FALSE)</f>
        <v>0</v>
      </c>
      <c r="M60" s="25">
        <f t="shared" si="2"/>
        <v>0</v>
      </c>
      <c r="N60" s="35">
        <f>VLOOKUP("*press trips*",España!$D$20:$P$31,N$39,FALSE)+VLOOKUP("*press trips*",Brasil!$D$20:$P$30,N$39,FALSE)+ VLOOKUP("*press trips*",'Reino Unido'!$D$20:$P$31,N$39,FALSE)+VLOOKUP("*press trips*",Francia!$D$20:$P$30,N$39,FALSE)+VLOOKUP("*press trips*", Alemania!$D$20:$P$31,N$39,FALSE)+VLOOKUP("*press trips*", EEUU!$D$20:$P$34,N$39,FALSE)+VLOOKUP("*press trips*", CABA!$D$21:$P$29,N$39,FALSE)+VLOOKUP("*press trips*", Colombia!$D$21:$P$28,N$39,FALSE)+VLOOKUP("*press trips*",Australia!$D$21:$P$28,N$39,FALSE)</f>
        <v>15</v>
      </c>
      <c r="O60" s="50">
        <f>VLOOKUP("*press trips*",España!$D$20:$P$31,O$39,FALSE)+VLOOKUP("*press trips*",Brasil!$D$20:$P$30,O$39,FALSE)+ VLOOKUP("*press trips*",'Reino Unido'!$D$20:$P$31,O$39,FALSE)+VLOOKUP("*press trips*",Francia!$D$20:$P$30,O$39,FALSE)+VLOOKUP("*press trips*", Alemania!$D$20:$P$31,O$39,FALSE)+VLOOKUP("*press trips*", EEUU!$D$20:$P$34,O$39,FALSE)+VLOOKUP("*press trips*", CABA!$D$21:$P$29,O$39,FALSE)+VLOOKUP("*press trips*", Colombia!$D$21:$P$28,O$39,FALSE)+VLOOKUP("*press trips*",Australia!$D$21:$P$28,O$39,FALSE)</f>
        <v>0</v>
      </c>
      <c r="P60" s="25">
        <f t="shared" si="3"/>
        <v>0</v>
      </c>
    </row>
    <row r="61" spans="3:16" ht="21.75" customHeight="1" thickTop="1" thickBot="1" x14ac:dyDescent="0.9">
      <c r="C61" s="82" t="s">
        <v>9</v>
      </c>
      <c r="D61" s="22" t="s">
        <v>166</v>
      </c>
      <c r="E61" s="35">
        <f>VLOOKUP("*reportaje*",España!$D$20:$P$31,E$39,FALSE)+VLOOKUP("*reportaje*",Brasil!$D$20:$P$30,E$39,FALSE)+ VLOOKUP("*reportaje*",'Reino Unido'!$D$20:$P$31,E$39,FALSE)+VLOOKUP("*reportaje*",Francia!$D$20:$P$30,E$39,FALSE)+VLOOKUP("*reportaje*", Alemania!$D$20:$P$31,E$39,FALSE)+VLOOKUP("*reportaje*", EEUU!$D$20:$P$34,E$39,FALSE)</f>
        <v>6</v>
      </c>
      <c r="F61" s="50">
        <f>VLOOKUP("*reportaje*",España!$D$20:$P$31,F$39,FALSE)+VLOOKUP("*reportaje*",Brasil!$D$20:$P$30,F$39,FALSE)+ VLOOKUP("*reportaje*",'Reino Unido'!$D$20:$P$31,F$39,FALSE)+VLOOKUP("*reportaje*",Francia!$D$20:$P$30,F$39,FALSE)+VLOOKUP("*reportaje*", Alemania!$D$20:$P$31,F$39,FALSE)+VLOOKUP("*reportaje*", EEUU!$D$20:$P$34,F$39,FALSE)</f>
        <v>0</v>
      </c>
      <c r="G61" s="25">
        <f t="shared" si="4"/>
        <v>0</v>
      </c>
      <c r="H61" s="35">
        <f>VLOOKUP("*reportaje*",España!$D$20:$P$31,H$39,FALSE)+VLOOKUP("*reportaje*",Brasil!$D$20:$P$30,H$39,FALSE)+ VLOOKUP("*reportaje*",'Reino Unido'!$D$20:$P$31,H$39,FALSE)+VLOOKUP("*reportaje*",Francia!$D$20:$P$30,H$39,FALSE)+VLOOKUP("*reportaje*", Alemania!$D$20:$P$31,H$39,FALSE)+VLOOKUP("*reportaje*", EEUU!$D$20:$P$34,H$39,FALSE)</f>
        <v>6</v>
      </c>
      <c r="I61" s="50">
        <f>VLOOKUP("*reportaje*",España!$D$20:$P$31,I$39,FALSE)+VLOOKUP("*reportaje*",Brasil!$D$20:$P$30,I$39,FALSE)+ VLOOKUP("*reportaje*",'Reino Unido'!$D$20:$P$31,I$39,FALSE)+VLOOKUP("*reportaje*",Francia!$D$20:$P$30,I$39,FALSE)+VLOOKUP("*reportaje*", Alemania!$D$20:$P$31,I$39,FALSE)+VLOOKUP("*reportaje*", EEUU!$D$20:$P$34,I$39,FALSE)</f>
        <v>0</v>
      </c>
      <c r="J61" s="25">
        <f t="shared" si="5"/>
        <v>0</v>
      </c>
      <c r="K61" s="35">
        <f>VLOOKUP("*reportaje*",España!$D$20:$P$31,K$39,FALSE)+VLOOKUP("*reportaje*",Brasil!$D$20:$P$30,K$39,FALSE)+ VLOOKUP("*reportaje*",'Reino Unido'!$D$20:$P$31,K$39,FALSE)+VLOOKUP("*reportaje*",Francia!$D$20:$P$30,K$39,FALSE)+VLOOKUP("*reportaje*", Alemania!$D$20:$P$31,K$39,FALSE)+VLOOKUP("*reportaje*", EEUU!$D$20:$P$34,K$39,FALSE)</f>
        <v>0</v>
      </c>
      <c r="L61" s="50">
        <f>VLOOKUP("*reportaje*",España!$D$20:$P$31,L$39,FALSE)+VLOOKUP("*reportaje*",Brasil!$D$20:$P$30,L$39,FALSE)+ VLOOKUP("*reportaje*",'Reino Unido'!$D$20:$P$31,L$39,FALSE)+VLOOKUP("*reportaje*",Francia!$D$20:$P$30,L$39,FALSE)+VLOOKUP("*reportaje*", Alemania!$D$20:$P$31,L$39,FALSE)+VLOOKUP("*reportaje*", EEUU!$D$20:$P$34,L$39,FALSE)</f>
        <v>0</v>
      </c>
      <c r="M61" s="25" t="str">
        <f t="shared" si="2"/>
        <v>Meta 0</v>
      </c>
      <c r="N61" s="35">
        <f>VLOOKUP("*reportaje*",España!$D$20:$P$31,N$39,FALSE)+VLOOKUP("*reportaje*",Brasil!$D$20:$P$30,N$39,FALSE)+ VLOOKUP("*reportaje*",'Reino Unido'!$D$20:$P$31,N$39,FALSE)+VLOOKUP("*reportaje*",Francia!$D$20:$P$30,N$39,FALSE)+VLOOKUP("*reportaje*", Alemania!$D$20:$P$31,N$39,FALSE)+VLOOKUP("*reportaje*", EEUU!$D$20:$P$34,N$39,FALSE)</f>
        <v>0</v>
      </c>
      <c r="O61" s="50">
        <f>VLOOKUP("*reportaje*",España!$D$20:$P$31,O$39,FALSE)+VLOOKUP("*reportaje*",Brasil!$D$20:$P$30,O$39,FALSE)+ VLOOKUP("*reportaje*",'Reino Unido'!$D$20:$P$31,O$39,FALSE)+VLOOKUP("*reportaje*",Francia!$D$20:$P$30,O$39,FALSE)+VLOOKUP("*reportaje*", Alemania!$D$20:$P$31,O$39,FALSE)+VLOOKUP("*reportaje*", EEUU!$D$20:$P$34,O$39,FALSE)</f>
        <v>0</v>
      </c>
      <c r="P61" s="25" t="str">
        <f t="shared" ref="P61" si="6">IFERROR(O61/N61,"Meta 0")</f>
        <v>Meta 0</v>
      </c>
    </row>
    <row r="62" spans="3:16" ht="21" customHeight="1" thickTop="1" thickBot="1" x14ac:dyDescent="0.9">
      <c r="C62" s="82"/>
      <c r="D62" s="22" t="s">
        <v>163</v>
      </c>
      <c r="E62" s="46" t="s">
        <v>85</v>
      </c>
      <c r="F62" s="47" t="s">
        <v>85</v>
      </c>
      <c r="G62" s="47" t="s">
        <v>85</v>
      </c>
      <c r="H62" s="38" t="s">
        <v>70</v>
      </c>
      <c r="I62" s="49"/>
      <c r="J62" s="21" cm="1">
        <f t="array" ref="J62">_xlfn.IFS(I62=$C$29, 100%, I62=$C$30, "WIP", I62=$C$31, 0%, I62=$C$28, 0%)</f>
        <v>0</v>
      </c>
      <c r="K62" s="44" t="s">
        <v>85</v>
      </c>
      <c r="L62" s="45" t="s">
        <v>85</v>
      </c>
      <c r="M62" s="45" t="s">
        <v>85</v>
      </c>
      <c r="N62" s="44" t="s">
        <v>85</v>
      </c>
      <c r="O62" s="45" t="s">
        <v>85</v>
      </c>
      <c r="P62" s="45" t="s">
        <v>85</v>
      </c>
    </row>
    <row r="63" spans="3:16" ht="31" thickTop="1" thickBot="1" x14ac:dyDescent="0.9">
      <c r="C63" s="10" t="s">
        <v>10</v>
      </c>
      <c r="D63" s="22" t="s">
        <v>167</v>
      </c>
      <c r="E63" s="48" t="s">
        <v>165</v>
      </c>
      <c r="F63" s="49"/>
      <c r="G63" s="21" cm="1">
        <f t="array" ref="G63">_xlfn.IFS(F63=$C$29, 100%, F63=$C$30, "WIP", F63=$C$31, 0%, F63=$C$28, 0%)</f>
        <v>0</v>
      </c>
      <c r="H63" s="39" t="s">
        <v>164</v>
      </c>
      <c r="I63" s="49"/>
      <c r="J63" s="21" cm="1">
        <f t="array" ref="J63">_xlfn.IFS(I63=$C$29, 100%, I63=$C$30, "WIP", I63=$C$31, 0%, I63=$C$28, 0%)</f>
        <v>0</v>
      </c>
      <c r="K63" s="39" t="s">
        <v>164</v>
      </c>
      <c r="L63" s="49"/>
      <c r="M63" s="21" cm="1">
        <f t="array" ref="M63">_xlfn.IFS(L63=$C$29, 100%, L63=$C$30, "WIP", L63=$C$31, 0%, L63=$C$28, 0%)</f>
        <v>0</v>
      </c>
      <c r="N63" s="39" t="s">
        <v>164</v>
      </c>
      <c r="O63" s="49"/>
      <c r="P63" s="21" cm="1">
        <f t="array" ref="P63">_xlfn.IFS(O63=$C$29, 100%, O63=$C$30, "WIP", O63=$C$31, 0%, O63=$C$28, 0%)</f>
        <v>0</v>
      </c>
    </row>
    <row r="64" spans="3:16" ht="21" customHeight="1" thickTop="1" thickBot="1" x14ac:dyDescent="0.9">
      <c r="C64" s="86" t="s">
        <v>11</v>
      </c>
      <c r="D64" s="22" t="s">
        <v>95</v>
      </c>
      <c r="E64" s="48" t="s">
        <v>210</v>
      </c>
      <c r="F64" s="49"/>
      <c r="G64" s="21" cm="1">
        <f t="array" ref="G64">_xlfn.IFS(F64=$C$29, 100%, F64=$C$30, "WIP", F64=$C$31, 0%, F64=$C$28, 0%)</f>
        <v>0</v>
      </c>
      <c r="H64" s="48" t="s">
        <v>210</v>
      </c>
      <c r="I64" s="49"/>
      <c r="J64" s="21" cm="1">
        <f t="array" ref="J64">_xlfn.IFS(I64=$C$29, 100%, I64=$C$30, "WIP", I64=$C$31, 0%, I64=$C$28, 0%)</f>
        <v>0</v>
      </c>
      <c r="K64" s="48" t="s">
        <v>210</v>
      </c>
      <c r="L64" s="49"/>
      <c r="M64" s="21" cm="1">
        <f t="array" ref="M64">_xlfn.IFS(L64=$C$29, 100%, L64=$C$30, "WIP", L64=$C$31, 0%, L64=$C$28, 0%)</f>
        <v>0</v>
      </c>
      <c r="N64" s="48" t="s">
        <v>210</v>
      </c>
      <c r="O64" s="49"/>
      <c r="P64" s="21" cm="1">
        <f t="array" ref="P64">_xlfn.IFS(O64=$C$29, 100%, O64=$C$30, "WIP", O64=$C$31, 0%, O64=$C$28, 0%)</f>
        <v>0</v>
      </c>
    </row>
    <row r="65" spans="3:16" ht="31" thickTop="1" thickBot="1" x14ac:dyDescent="0.9">
      <c r="C65" s="87"/>
      <c r="D65" s="24" t="s">
        <v>168</v>
      </c>
      <c r="E65" s="35">
        <v>8</v>
      </c>
      <c r="F65" s="49"/>
      <c r="G65" s="25">
        <f t="shared" ref="G65" si="7">IFERROR(F65/E65,"Meta 0")</f>
        <v>0</v>
      </c>
      <c r="H65" s="35">
        <v>8</v>
      </c>
      <c r="I65" s="49"/>
      <c r="J65" s="25">
        <f t="shared" ref="J65:J68" si="8">IFERROR(I65/H65,"Meta 0")</f>
        <v>0</v>
      </c>
      <c r="K65" s="44" t="s">
        <v>85</v>
      </c>
      <c r="L65" s="45" t="s">
        <v>85</v>
      </c>
      <c r="M65" s="45" t="s">
        <v>85</v>
      </c>
      <c r="N65" s="44" t="s">
        <v>85</v>
      </c>
      <c r="O65" s="45" t="s">
        <v>85</v>
      </c>
      <c r="P65" s="45" t="s">
        <v>85</v>
      </c>
    </row>
    <row r="66" spans="3:16" ht="22.5" customHeight="1" thickTop="1" thickBot="1" x14ac:dyDescent="0.9">
      <c r="C66" s="87"/>
      <c r="D66" s="22" t="s">
        <v>172</v>
      </c>
      <c r="E66" s="46" t="s">
        <v>85</v>
      </c>
      <c r="F66" s="47" t="s">
        <v>85</v>
      </c>
      <c r="G66" s="47" t="s">
        <v>85</v>
      </c>
      <c r="H66" s="38">
        <v>2</v>
      </c>
      <c r="I66" s="49"/>
      <c r="J66" s="25">
        <f t="shared" si="8"/>
        <v>0</v>
      </c>
      <c r="K66" s="38" t="s">
        <v>74</v>
      </c>
      <c r="L66" s="49"/>
      <c r="M66" s="21" cm="1">
        <f t="array" ref="M66">_xlfn.IFS(L66=$C$29, 100%, L66=$C$30, "WIP", L66=$C$31, 0%, L66=$C$28, 0%)</f>
        <v>0</v>
      </c>
      <c r="N66" s="38" t="s">
        <v>74</v>
      </c>
      <c r="O66" s="49"/>
      <c r="P66" s="21" cm="1">
        <f t="array" ref="P66">_xlfn.IFS(O66=$C$29, 100%, O66=$C$30, "WIP", O66=$C$31, 0%, O66=$C$28, 0%)</f>
        <v>0</v>
      </c>
    </row>
    <row r="67" spans="3:16" ht="22.5" customHeight="1" thickTop="1" thickBot="1" x14ac:dyDescent="0.9">
      <c r="C67" s="88"/>
      <c r="D67" s="22" t="s">
        <v>173</v>
      </c>
      <c r="E67" s="46" t="s">
        <v>85</v>
      </c>
      <c r="F67" s="47" t="s">
        <v>85</v>
      </c>
      <c r="G67" s="47" t="s">
        <v>85</v>
      </c>
      <c r="H67" s="38">
        <v>1</v>
      </c>
      <c r="I67" s="49"/>
      <c r="J67" s="25">
        <f t="shared" si="8"/>
        <v>0</v>
      </c>
      <c r="K67" s="38">
        <v>1</v>
      </c>
      <c r="L67" s="49"/>
      <c r="M67" s="25">
        <f t="shared" ref="M67:M68" si="9">IFERROR(L67/K67,"Meta 0")</f>
        <v>0</v>
      </c>
      <c r="N67" s="38">
        <v>1</v>
      </c>
      <c r="O67" s="49"/>
      <c r="P67" s="25">
        <f t="shared" ref="P67:P68" si="10">IFERROR(O67/N67,"Meta 0")</f>
        <v>0</v>
      </c>
    </row>
    <row r="68" spans="3:16" ht="24.75" customHeight="1" thickTop="1" thickBot="1" x14ac:dyDescent="0.9">
      <c r="C68" s="83" t="s">
        <v>76</v>
      </c>
      <c r="D68" s="22" t="s">
        <v>174</v>
      </c>
      <c r="E68" s="35">
        <f>VLOOKUP("*always on*",España!$D$20:$P$31,E$39,FALSE)+VLOOKUP("*always on*",Brasil!$D$20:$P$30,E$39,FALSE)+ VLOOKUP("*always on*",'Reino Unido'!$D$20:$P$31,E$39,FALSE)+VLOOKUP("*always on*",Francia!$D$20:$P$30,E$39,FALSE)+VLOOKUP("*always on*", Alemania!$D$20:$P$31,E$39,FALSE)+VLOOKUP("*always on*", EEUU!$D$20:$P$34,E$39,FALSE)</f>
        <v>12</v>
      </c>
      <c r="F68" s="50">
        <f>VLOOKUP("*always on*",España!$D$20:$P$31,F$39,FALSE)+VLOOKUP("*always on*",Brasil!$D$20:$P$30,F$39,FALSE)+ VLOOKUP("*always on*",'Reino Unido'!$D$20:$P$31,F$39,FALSE)+VLOOKUP("*always on*",Francia!$D$20:$P$30,F$39,FALSE)+VLOOKUP("*always on*", Alemania!$D$20:$P$31,F$39,FALSE)+VLOOKUP("*always on*", EEUU!$D$20:$P$34,F$39,FALSE)</f>
        <v>0</v>
      </c>
      <c r="G68" s="25">
        <f t="shared" ref="G68:G71" si="11">IFERROR(F68/E68,"Meta 0")</f>
        <v>0</v>
      </c>
      <c r="H68" s="35">
        <f>VLOOKUP("*always on*",España!$D$20:$P$31,H$39,FALSE)+VLOOKUP("*always on*",Brasil!$D$20:$P$30,H$39,FALSE)+ VLOOKUP("*always on*",'Reino Unido'!$D$20:$P$31,H$39,FALSE)+VLOOKUP("*always on*",Francia!$D$20:$P$30,H$39,FALSE)+VLOOKUP("*always on*", Alemania!$D$20:$P$31,H$39,FALSE)+VLOOKUP("*always on*", EEUU!$D$20:$P$34,H$39,FALSE)</f>
        <v>12</v>
      </c>
      <c r="I68" s="50">
        <f>VLOOKUP("*always on*",España!$D$20:$P$31,I$39,FALSE)+VLOOKUP("*always on*",Brasil!$D$20:$P$30,I$39,FALSE)+ VLOOKUP("*always on*",'Reino Unido'!$D$20:$P$31,I$39,FALSE)+VLOOKUP("*always on*",Francia!$D$20:$P$30,I$39,FALSE)+VLOOKUP("*always on*", Alemania!$D$20:$P$31,I$39,FALSE)+VLOOKUP("*always on*", EEUU!$D$20:$P$34,I$39,FALSE)</f>
        <v>0</v>
      </c>
      <c r="J68" s="25">
        <f t="shared" si="8"/>
        <v>0</v>
      </c>
      <c r="K68" s="35">
        <f>VLOOKUP("*always on*",España!$D$20:$P$31,K$39,FALSE)+VLOOKUP("*always on*",Brasil!$D$20:$P$30,K$39,FALSE)+ VLOOKUP("*always on*",'Reino Unido'!$D$20:$P$31,K$39,FALSE)+VLOOKUP("*always on*",Francia!$D$20:$P$30,K$39,FALSE)+VLOOKUP("*always on*", Alemania!$D$20:$P$31,K$39,FALSE)+VLOOKUP("*always on*", EEUU!$D$20:$P$34,K$39,FALSE)</f>
        <v>6</v>
      </c>
      <c r="L68" s="50">
        <f>VLOOKUP("*always on*",España!$D$20:$P$31,L$39,FALSE)+VLOOKUP("*always on*",Brasil!$D$20:$P$30,L$39,FALSE)+ VLOOKUP("*always on*",'Reino Unido'!$D$20:$P$31,L$39,FALSE)+VLOOKUP("*always on*",Francia!$D$20:$P$30,L$39,FALSE)+VLOOKUP("*always on*", Alemania!$D$20:$P$31,L$39,FALSE)+VLOOKUP("*always on*", EEUU!$D$20:$P$34,L$39,FALSE)</f>
        <v>0</v>
      </c>
      <c r="M68" s="25">
        <f t="shared" si="9"/>
        <v>0</v>
      </c>
      <c r="N68" s="35">
        <f>VLOOKUP("*always on*",España!$D$20:$P$31,N$39,FALSE)+VLOOKUP("*always on*",Brasil!$D$20:$P$30,N$39,FALSE)+ VLOOKUP("*always on*",'Reino Unido'!$D$20:$P$31,N$39,FALSE)+VLOOKUP("*always on*",Francia!$D$20:$P$30,N$39,FALSE)+VLOOKUP("*always on*", Alemania!$D$20:$P$31,N$39,FALSE)+VLOOKUP("*always on*", EEUU!$D$20:$P$34,N$39,FALSE)</f>
        <v>6</v>
      </c>
      <c r="O68" s="50">
        <f>VLOOKUP("*always on*",España!$D$20:$P$31,O$39,FALSE)+VLOOKUP("*always on*",Brasil!$D$20:$P$30,O$39,FALSE)+ VLOOKUP("*always on*",'Reino Unido'!$D$20:$P$31,O$39,FALSE)+VLOOKUP("*always on*",Francia!$D$20:$P$30,O$39,FALSE)+VLOOKUP("*always on*", Alemania!$D$20:$P$31,O$39,FALSE)+VLOOKUP("*always on*", EEUU!$D$20:$P$34,O$39,FALSE)</f>
        <v>0</v>
      </c>
      <c r="P68" s="25">
        <f t="shared" si="10"/>
        <v>0</v>
      </c>
    </row>
    <row r="69" spans="3:16" ht="21.75" customHeight="1" thickTop="1" thickBot="1" x14ac:dyDescent="0.9">
      <c r="C69" s="83"/>
      <c r="D69" s="22" t="s">
        <v>175</v>
      </c>
      <c r="E69" s="35" t="s">
        <v>160</v>
      </c>
      <c r="F69" s="49"/>
      <c r="G69" s="21" cm="1">
        <f t="array" ref="G69">_xlfn.IFS(F69=$C$29, 100%, F69=$C$30, "WIP", F69=$C$31, 0%, F69=$C$28, 0%)</f>
        <v>0</v>
      </c>
      <c r="H69" s="35" t="s">
        <v>160</v>
      </c>
      <c r="I69" s="49"/>
      <c r="J69" s="21" cm="1">
        <f t="array" ref="J69">_xlfn.IFS(I69=$C$29, 100%, I69=$C$30, "WIP", I69=$C$31, 0%, I69=$C$28, 0%)</f>
        <v>0</v>
      </c>
      <c r="K69" s="38" t="s">
        <v>176</v>
      </c>
      <c r="L69" s="49"/>
      <c r="M69" s="21" cm="1">
        <f t="array" ref="M69">_xlfn.IFS(L69=$C$29, 100%, L69=$C$30, "WIP", L69=$C$31, 0%, L69=$C$28, 0%)</f>
        <v>0</v>
      </c>
      <c r="N69" s="38" t="s">
        <v>176</v>
      </c>
      <c r="O69" s="49"/>
      <c r="P69" s="21" cm="1">
        <f t="array" ref="P69">_xlfn.IFS(O69=$C$29, 100%, O69=$C$30, "WIP", O69=$C$31, 0%, O69=$C$28, 0%)</f>
        <v>0</v>
      </c>
    </row>
    <row r="70" spans="3:16" ht="25.5" customHeight="1" thickTop="1" thickBot="1" x14ac:dyDescent="0.9">
      <c r="C70" s="82" t="s">
        <v>77</v>
      </c>
      <c r="D70" s="22" t="s">
        <v>115</v>
      </c>
      <c r="E70" s="35">
        <f>VLOOKUP("*campañas específicas*",España!$D$20:$P$31,E$39,FALSE)+VLOOKUP("*campañas específicas*",Brasil!$D$20:$P$30,E$39,FALSE)+ VLOOKUP("*campañas específicas*",'Reino Unido'!$D$20:$P$31,E$39,FALSE)+VLOOKUP("*campañas específicas*",Francia!$D$20:$P$30,E$39,FALSE)+VLOOKUP("*campañas específicas*", Alemania!$D$20:$P$31,E$39,FALSE)+VLOOKUP("*campañas específicas*", EEUU!$D$20:$P$34,E$39,FALSE)+VLOOKUP("*campañas específicas*", CABA!$D$21:$P$29,E$39,FALSE)+VLOOKUP("*campañas específicas*", Colombia!$D$21:$P$28,E$39,FALSE)+VLOOKUP("*campañas específicas*",Australia!$D$21:$P$28,E$39,FALSE)</f>
        <v>18</v>
      </c>
      <c r="F70" s="50">
        <f>VLOOKUP("*campañas específicas*",España!$D$20:$P$31,F$39,FALSE)+VLOOKUP("*campañas específicas*",Brasil!$D$20:$P$30,F$39,FALSE)+ VLOOKUP("*campañas específicas*",'Reino Unido'!$D$20:$P$31,F$39,FALSE)+VLOOKUP("*campañas específicas*",Francia!$D$20:$P$30,F$39,FALSE)+VLOOKUP("*campañas específicas*", Alemania!$D$20:$P$31,F$39,FALSE)+VLOOKUP("*campañas específicas*", EEUU!$D$20:$P$34,F$39,FALSE)+VLOOKUP("*campañas específicas*", CABA!$D$21:$P$29,F$39,FALSE)+VLOOKUP("*campañas específicas*", Colombia!$D$21:$P$28,F$39,FALSE)+VLOOKUP("*campañas específicas*",Australia!$D$21:$P$28,F$39,FALSE)</f>
        <v>0</v>
      </c>
      <c r="G70" s="25">
        <f t="shared" si="11"/>
        <v>0</v>
      </c>
      <c r="H70" s="35">
        <f>VLOOKUP("*campañas específicas*",España!$D$20:$P$31,H$39,FALSE)+VLOOKUP("*campañas específicas*",Brasil!$D$20:$P$30,H$39,FALSE)+ VLOOKUP("*campañas específicas*",'Reino Unido'!$D$20:$P$31,H$39,FALSE)+VLOOKUP("*campañas específicas*",Francia!$D$20:$P$30,H$39,FALSE)+VLOOKUP("*campañas específicas*", Alemania!$D$20:$P$31,H$39,FALSE)+VLOOKUP("*campañas específicas*", EEUU!$D$20:$P$34,H$39,FALSE)+VLOOKUP("*campañas específicas*", CABA!$D$21:$P$29,H$39,FALSE)+VLOOKUP("*campañas específicas*", Colombia!$D$21:$P$28,H$39,FALSE)+VLOOKUP("*campañas específicas*",Australia!$D$21:$P$28,H$39,FALSE)</f>
        <v>18</v>
      </c>
      <c r="I70" s="50">
        <f>VLOOKUP("*campañas específicas*",España!$D$20:$P$31,I$39,FALSE)+VLOOKUP("*campañas específicas*",Brasil!$D$20:$P$30,I$39,FALSE)+ VLOOKUP("*campañas específicas*",'Reino Unido'!$D$20:$P$31,I$39,FALSE)+VLOOKUP("*campañas específicas*",Francia!$D$20:$P$30,I$39,FALSE)+VLOOKUP("*campañas específicas*", Alemania!$D$20:$P$31,I$39,FALSE)+VLOOKUP("*campañas específicas*", EEUU!$D$20:$P$34,I$39,FALSE)+VLOOKUP("*campañas específicas*", CABA!$D$21:$P$29,I$39,FALSE)+VLOOKUP("*campañas específicas*", Colombia!$D$21:$P$28,I$39,FALSE)+VLOOKUP("*campañas específicas*",Australia!$D$21:$P$28,I$39,FALSE)</f>
        <v>0</v>
      </c>
      <c r="J70" s="25">
        <f t="shared" ref="J70:J71" si="12">IFERROR(I70/H70,"Meta 0")</f>
        <v>0</v>
      </c>
      <c r="K70" s="35">
        <f>VLOOKUP("*campañas específicas*",España!$D$20:$P$31,K$39,FALSE)+VLOOKUP("*campañas específicas*",Brasil!$D$20:$P$30,K$39,FALSE)+ VLOOKUP("*campañas específicas*",'Reino Unido'!$D$20:$P$31,K$39,FALSE)+VLOOKUP("*campañas específicas*",Francia!$D$20:$P$30,K$39,FALSE)+VLOOKUP("*campañas específicas*", Alemania!$D$20:$P$31,K$39,FALSE)+VLOOKUP("*campañas específicas*", EEUU!$D$20:$P$34,K$39,FALSE)+VLOOKUP("*campañas específicas*", CABA!$D$21:$P$29,K$39,FALSE)+VLOOKUP("*campañas específicas*", Colombia!$D$21:$P$28,K$39,FALSE)+VLOOKUP("*campañas específicas*",Australia!$D$21:$P$28,K$39,FALSE)</f>
        <v>27</v>
      </c>
      <c r="L70" s="50">
        <f>VLOOKUP("*campañas específicas*",España!$D$20:$P$31,L$39,FALSE)+VLOOKUP("*campañas específicas*",Brasil!$D$20:$P$30,L$39,FALSE)+ VLOOKUP("*campañas específicas*",'Reino Unido'!$D$20:$P$31,L$39,FALSE)+VLOOKUP("*campañas específicas*",Francia!$D$20:$P$30,L$39,FALSE)+VLOOKUP("*campañas específicas*", Alemania!$D$20:$P$31,L$39,FALSE)+VLOOKUP("*campañas específicas*", EEUU!$D$20:$P$34,L$39,FALSE)+VLOOKUP("*campañas específicas*", CABA!$D$21:$P$29,L$39,FALSE)+VLOOKUP("*campañas específicas*", Colombia!$D$21:$P$28,L$39,FALSE)+VLOOKUP("*campañas específicas*",Australia!$D$21:$P$28,L$39,FALSE)</f>
        <v>0</v>
      </c>
      <c r="M70" s="25">
        <f t="shared" ref="M70:M71" si="13">IFERROR(L70/K70,"Meta 0")</f>
        <v>0</v>
      </c>
      <c r="N70" s="35">
        <f>VLOOKUP("*campañas específicas*",España!$D$20:$P$31,N$39,FALSE)+VLOOKUP("*campañas específicas*",Brasil!$D$20:$P$30,N$39,FALSE)+ VLOOKUP("*campañas específicas*",'Reino Unido'!$D$20:$P$31,N$39,FALSE)+VLOOKUP("*campañas específicas*",Francia!$D$20:$P$30,N$39,FALSE)+VLOOKUP("*campañas específicas*", Alemania!$D$20:$P$31,N$39,FALSE)+VLOOKUP("*campañas específicas*", EEUU!$D$20:$P$34,N$39,FALSE)+VLOOKUP("*campañas específicas*", CABA!$D$21:$P$29,N$39,FALSE)+VLOOKUP("*campañas específicas*", Colombia!$D$21:$P$28,N$39,FALSE)+VLOOKUP("*campañas específicas*",Australia!$D$21:$P$28,N$39,FALSE)</f>
        <v>27</v>
      </c>
      <c r="O70" s="50">
        <f>VLOOKUP("*campañas específicas*",España!$D$20:$P$31,O$39,FALSE)+VLOOKUP("*campañas específicas*",Brasil!$D$20:$P$30,O$39,FALSE)+ VLOOKUP("*campañas específicas*",'Reino Unido'!$D$20:$P$31,O$39,FALSE)+VLOOKUP("*campañas específicas*",Francia!$D$20:$P$30,O$39,FALSE)+VLOOKUP("*campañas específicas*", Alemania!$D$20:$P$31,O$39,FALSE)+VLOOKUP("*campañas específicas*", EEUU!$D$20:$P$34,O$39,FALSE)+VLOOKUP("*campañas específicas*", CABA!$D$21:$P$29,O$39,FALSE)+VLOOKUP("*campañas específicas*", Colombia!$D$21:$P$28,O$39,FALSE)+VLOOKUP("*campañas específicas*",Australia!$D$21:$P$28,O$39,FALSE)</f>
        <v>0</v>
      </c>
      <c r="P70" s="25">
        <f t="shared" ref="P70:P71" si="14">IFERROR(O70/N70,"Meta 0")</f>
        <v>0</v>
      </c>
    </row>
    <row r="71" spans="3:16" ht="24" customHeight="1" thickTop="1" thickBot="1" x14ac:dyDescent="0.9">
      <c r="C71" s="82"/>
      <c r="D71" s="22" t="s">
        <v>177</v>
      </c>
      <c r="E71" s="35">
        <v>2</v>
      </c>
      <c r="F71" s="49"/>
      <c r="G71" s="25">
        <f t="shared" si="11"/>
        <v>0</v>
      </c>
      <c r="H71" s="38">
        <v>2</v>
      </c>
      <c r="I71" s="49"/>
      <c r="J71" s="25">
        <f t="shared" si="12"/>
        <v>0</v>
      </c>
      <c r="K71" s="38">
        <v>3</v>
      </c>
      <c r="L71" s="49"/>
      <c r="M71" s="25">
        <f t="shared" si="13"/>
        <v>0</v>
      </c>
      <c r="N71" s="38">
        <v>3</v>
      </c>
      <c r="O71" s="49"/>
      <c r="P71" s="25">
        <f t="shared" si="14"/>
        <v>0</v>
      </c>
    </row>
    <row r="72" spans="3:16" ht="24" customHeight="1" thickTop="1" thickBot="1" x14ac:dyDescent="0.9">
      <c r="C72" s="82" t="s">
        <v>12</v>
      </c>
      <c r="D72" s="22" t="s">
        <v>190</v>
      </c>
      <c r="E72" s="35" t="s">
        <v>179</v>
      </c>
      <c r="F72" s="49"/>
      <c r="G72" s="21" cm="1">
        <f t="array" ref="G72">_xlfn.IFS(F72=$C$29, 100%, F72=$C$30, "WIP", F72=$C$31, 0%, F72=$C$28, 0%)</f>
        <v>0</v>
      </c>
      <c r="H72" s="38" t="s">
        <v>178</v>
      </c>
      <c r="I72" s="49"/>
      <c r="J72" s="21" cm="1">
        <f t="array" ref="J72">_xlfn.IFS(I72=$C$29, 100%, I72=$C$30, "WIP", I72=$C$31, 0%, I72=$C$28, 0%)</f>
        <v>0</v>
      </c>
      <c r="K72" s="38" t="s">
        <v>178</v>
      </c>
      <c r="L72" s="49"/>
      <c r="M72" s="21" cm="1">
        <f t="array" ref="M72">_xlfn.IFS(L72=$C$29, 100%, L72=$C$30, "WIP", L72=$C$31, 0%, L72=$C$28, 0%)</f>
        <v>0</v>
      </c>
      <c r="N72" s="38" t="s">
        <v>178</v>
      </c>
      <c r="O72" s="49"/>
      <c r="P72" s="21" cm="1">
        <f t="array" ref="P72">_xlfn.IFS(O72=$C$29, 100%, O72=$C$30, "WIP", O72=$C$31, 0%, O72=$C$28, 0%)</f>
        <v>0</v>
      </c>
    </row>
    <row r="73" spans="3:16" ht="24" customHeight="1" thickTop="1" thickBot="1" x14ac:dyDescent="0.9">
      <c r="C73" s="82"/>
      <c r="D73" s="22" t="s">
        <v>180</v>
      </c>
      <c r="E73" s="35" t="s">
        <v>181</v>
      </c>
      <c r="F73" s="49"/>
      <c r="G73" s="21" cm="1">
        <f t="array" ref="G73">_xlfn.IFS(F73=$C$29, 100%, F73=$C$30, "WIP", F73=$C$31, 0%, F73=$C$28, 0%)</f>
        <v>0</v>
      </c>
      <c r="H73" s="38" t="s">
        <v>182</v>
      </c>
      <c r="I73" s="49"/>
      <c r="J73" s="21" cm="1">
        <f t="array" ref="J73">_xlfn.IFS(I73=$C$29, 100%, I73=$C$30, "WIP", I73=$C$31, 0%, I73=$C$28, 0%)</f>
        <v>0</v>
      </c>
      <c r="K73" s="38" t="s">
        <v>182</v>
      </c>
      <c r="L73" s="49"/>
      <c r="M73" s="21" cm="1">
        <f t="array" ref="M73">_xlfn.IFS(L73=$C$29, 100%, L73=$C$30, "WIP", L73=$C$31, 0%, L73=$C$28, 0%)</f>
        <v>0</v>
      </c>
      <c r="N73" s="38" t="s">
        <v>182</v>
      </c>
      <c r="O73" s="49"/>
      <c r="P73" s="21" cm="1">
        <f t="array" ref="P73">_xlfn.IFS(O73=$C$29, 100%, O73=$C$30, "WIP", O73=$C$31, 0%, O73=$C$28, 0%)</f>
        <v>0</v>
      </c>
    </row>
    <row r="74" spans="3:16" ht="24.75" customHeight="1" thickTop="1" thickBot="1" x14ac:dyDescent="0.9">
      <c r="C74" s="82"/>
      <c r="D74" s="22" t="s">
        <v>183</v>
      </c>
      <c r="E74" s="46" t="s">
        <v>85</v>
      </c>
      <c r="F74" s="47" t="s">
        <v>85</v>
      </c>
      <c r="G74" s="47" t="s">
        <v>85</v>
      </c>
      <c r="H74" s="38" t="s">
        <v>178</v>
      </c>
      <c r="I74" s="49"/>
      <c r="J74" s="21" cm="1">
        <f t="array" ref="J74">_xlfn.IFS(I74=$C$29, 100%, I74=$C$30, "WIP", I74=$C$31, 0%, I74=$C$28, 0%)</f>
        <v>0</v>
      </c>
      <c r="K74" s="38" t="s">
        <v>178</v>
      </c>
      <c r="L74" s="49"/>
      <c r="M74" s="21" cm="1">
        <f t="array" ref="M74">_xlfn.IFS(L74=$C$29, 100%, L74=$C$30, "WIP", L74=$C$31, 0%, L74=$C$28, 0%)</f>
        <v>0</v>
      </c>
      <c r="N74" s="38" t="s">
        <v>178</v>
      </c>
      <c r="O74" s="49"/>
      <c r="P74" s="21" cm="1">
        <f t="array" ref="P74">_xlfn.IFS(O74=$C$29, 100%, O74=$C$30, "WIP", O74=$C$31, 0%, O74=$C$28, 0%)</f>
        <v>0</v>
      </c>
    </row>
    <row r="75" spans="3:16" ht="22.5" customHeight="1" thickTop="1" thickBot="1" x14ac:dyDescent="0.9">
      <c r="C75" s="84" t="s">
        <v>13</v>
      </c>
      <c r="D75" s="52" t="s">
        <v>191</v>
      </c>
      <c r="E75" s="36" t="s">
        <v>186</v>
      </c>
      <c r="F75" s="49"/>
      <c r="G75" s="21" cm="1">
        <f t="array" ref="G75">_xlfn.IFS(F75=$C$29, 100%, F75=$C$30, "WIP", F75=$C$31, 0%, F75=$C$28, 0%)</f>
        <v>0</v>
      </c>
      <c r="H75" s="46" t="s">
        <v>85</v>
      </c>
      <c r="I75" s="47" t="s">
        <v>85</v>
      </c>
      <c r="J75" s="47" t="s">
        <v>85</v>
      </c>
      <c r="K75" s="46" t="s">
        <v>85</v>
      </c>
      <c r="L75" s="47" t="s">
        <v>85</v>
      </c>
      <c r="M75" s="47" t="s">
        <v>85</v>
      </c>
      <c r="N75" s="46" t="s">
        <v>85</v>
      </c>
      <c r="O75" s="47" t="s">
        <v>85</v>
      </c>
      <c r="P75" s="47" t="s">
        <v>85</v>
      </c>
    </row>
    <row r="76" spans="3:16" ht="31" thickTop="1" thickBot="1" x14ac:dyDescent="0.9">
      <c r="C76" s="85"/>
      <c r="D76" s="22" t="s">
        <v>202</v>
      </c>
      <c r="E76" s="48" t="s">
        <v>187</v>
      </c>
      <c r="F76" s="49"/>
      <c r="G76" s="21" cm="1">
        <f t="array" ref="G76">_xlfn.IFS(F76=$C$29, 100%, F76=$C$30, "WIP", F76=$C$31, 0%, F76=$C$28, 0%)</f>
        <v>0</v>
      </c>
      <c r="H76" s="48" t="s">
        <v>187</v>
      </c>
      <c r="I76" s="49"/>
      <c r="J76" s="21" cm="1">
        <f t="array" ref="J76">_xlfn.IFS(I76=$C$29, 100%, I76=$C$30, "WIP", I76=$C$31, 0%, I76=$C$28, 0%)</f>
        <v>0</v>
      </c>
      <c r="K76" s="48" t="s">
        <v>187</v>
      </c>
      <c r="L76" s="49"/>
      <c r="M76" s="21" cm="1">
        <f t="array" ref="M76">_xlfn.IFS(L76=$C$29, 100%, L76=$C$30, "WIP", L76=$C$31, 0%, L76=$C$28, 0%)</f>
        <v>0</v>
      </c>
      <c r="N76" s="48" t="s">
        <v>187</v>
      </c>
      <c r="O76" s="49"/>
      <c r="P76" s="21" cm="1">
        <f t="array" ref="P76">_xlfn.IFS(O76=$C$29, 100%, O76=$C$30, "WIP", O76=$C$31, 0%, O76=$C$28, 0%)</f>
        <v>0</v>
      </c>
    </row>
    <row r="77" spans="3:16" ht="31" thickTop="1" thickBot="1" x14ac:dyDescent="0.9">
      <c r="C77" s="85"/>
      <c r="D77" s="52" t="s">
        <v>185</v>
      </c>
      <c r="E77" s="48" t="s">
        <v>188</v>
      </c>
      <c r="F77" s="49"/>
      <c r="G77" s="21" cm="1">
        <f t="array" ref="G77">_xlfn.IFS(F77=$C$29, 100%, F77=$C$30, "WIP", F77=$C$31, 0%, F77=$C$28, 0%)</f>
        <v>0</v>
      </c>
      <c r="H77" s="48" t="s">
        <v>188</v>
      </c>
      <c r="I77" s="49"/>
      <c r="J77" s="21" cm="1">
        <f t="array" ref="J77">_xlfn.IFS(I77=$C$29, 100%, I77=$C$30, "WIP", I77=$C$31, 0%, I77=$C$28, 0%)</f>
        <v>0</v>
      </c>
      <c r="K77" s="38" t="s">
        <v>203</v>
      </c>
      <c r="L77" s="49"/>
      <c r="M77" s="21" cm="1">
        <f t="array" ref="M77">_xlfn.IFS(L77=$C$29, 100%, L77=$C$30, "WIP", L77=$C$31, 0%, L77=$C$28, 0%)</f>
        <v>0</v>
      </c>
      <c r="N77" s="38" t="s">
        <v>203</v>
      </c>
      <c r="O77" s="49"/>
      <c r="P77" s="21" cm="1">
        <f t="array" ref="P77">_xlfn.IFS(O77=$C$29, 100%, O77=$C$30, "WIP", O77=$C$31, 0%, O77=$C$28, 0%)</f>
        <v>0</v>
      </c>
    </row>
    <row r="78" spans="3:16" ht="22.5" customHeight="1" thickTop="1" thickBot="1" x14ac:dyDescent="0.9">
      <c r="C78" s="85"/>
      <c r="D78" s="22" t="s">
        <v>184</v>
      </c>
      <c r="E78" s="46" t="s">
        <v>85</v>
      </c>
      <c r="F78" s="47" t="s">
        <v>85</v>
      </c>
      <c r="G78" s="47" t="s">
        <v>85</v>
      </c>
      <c r="H78" s="53">
        <v>0.5</v>
      </c>
      <c r="I78" s="54"/>
      <c r="J78" s="25">
        <f>IFERROR(I78/H78,"Meta 0")</f>
        <v>0</v>
      </c>
      <c r="K78" s="53">
        <v>0.75</v>
      </c>
      <c r="L78" s="54"/>
      <c r="M78" s="25">
        <f>IFERROR(L78/K78,"Meta 0")</f>
        <v>0</v>
      </c>
      <c r="N78" s="53">
        <v>1</v>
      </c>
      <c r="O78" s="54"/>
      <c r="P78" s="25">
        <f>IFERROR(O78/N78,"Meta 0")</f>
        <v>0</v>
      </c>
    </row>
    <row r="79" spans="3:16" ht="21.75" customHeight="1" thickTop="1" thickBot="1" x14ac:dyDescent="0.9">
      <c r="C79" s="83" t="s">
        <v>14</v>
      </c>
      <c r="D79" s="22" t="s">
        <v>189</v>
      </c>
      <c r="E79" s="35" t="s">
        <v>192</v>
      </c>
      <c r="F79" s="49"/>
      <c r="G79" s="21" cm="1">
        <f t="array" ref="G79">_xlfn.IFS(F79=$C$29, 100%, F79=$C$30, "WIP", F79=$C$31, 0%, F79=$C$28, 0%)</f>
        <v>0</v>
      </c>
      <c r="H79" s="38" t="s">
        <v>178</v>
      </c>
      <c r="I79" s="49"/>
      <c r="J79" s="21" cm="1">
        <f t="array" ref="J79">_xlfn.IFS(I79=$C$29, 100%, I79=$C$30, "WIP", I79=$C$31, 0%, I79=$C$28, 0%)</f>
        <v>0</v>
      </c>
      <c r="K79" s="38" t="s">
        <v>178</v>
      </c>
      <c r="L79" s="49"/>
      <c r="M79" s="21" cm="1">
        <f t="array" ref="M79">_xlfn.IFS(L79=$C$29, 100%, L79=$C$30, "WIP", L79=$C$31, 0%, L79=$C$28, 0%)</f>
        <v>0</v>
      </c>
      <c r="N79" s="38" t="s">
        <v>178</v>
      </c>
      <c r="O79" s="49"/>
      <c r="P79" s="21" cm="1">
        <f t="array" ref="P79">_xlfn.IFS(O79=$C$29, 100%, O79=$C$30, "WIP", O79=$C$31, 0%, O79=$C$28, 0%)</f>
        <v>0</v>
      </c>
    </row>
    <row r="80" spans="3:16" ht="23.25" customHeight="1" thickTop="1" thickBot="1" x14ac:dyDescent="0.9">
      <c r="C80" s="83"/>
      <c r="D80" s="24" t="s">
        <v>194</v>
      </c>
      <c r="E80" s="46" t="s">
        <v>85</v>
      </c>
      <c r="F80" s="47" t="s">
        <v>85</v>
      </c>
      <c r="G80" s="47" t="s">
        <v>85</v>
      </c>
      <c r="H80" s="39">
        <v>16</v>
      </c>
      <c r="I80" s="58"/>
      <c r="J80" s="25">
        <f>IFERROR(I80/H80,"Meta 0")</f>
        <v>0</v>
      </c>
      <c r="K80" s="39">
        <v>16</v>
      </c>
      <c r="L80" s="58"/>
      <c r="M80" s="25">
        <f>IFERROR(L80/K80,"Meta 0")</f>
        <v>0</v>
      </c>
      <c r="N80" s="39">
        <v>16</v>
      </c>
      <c r="O80" s="58"/>
      <c r="P80" s="25">
        <f t="shared" ref="P80:P81" si="15">IFERROR(O80/N80,"Meta 0")</f>
        <v>0</v>
      </c>
    </row>
    <row r="81" spans="3:16" ht="21.75" customHeight="1" thickTop="1" thickBot="1" x14ac:dyDescent="0.9">
      <c r="C81" s="83"/>
      <c r="D81" s="24" t="s">
        <v>195</v>
      </c>
      <c r="E81" s="46" t="s">
        <v>85</v>
      </c>
      <c r="F81" s="47" t="s">
        <v>85</v>
      </c>
      <c r="G81" s="47" t="s">
        <v>85</v>
      </c>
      <c r="H81" s="39">
        <v>7</v>
      </c>
      <c r="I81" s="58"/>
      <c r="J81" s="25">
        <f t="shared" ref="J81" si="16">IFERROR(I81/H81,"Meta 0")</f>
        <v>0</v>
      </c>
      <c r="K81" s="39">
        <v>7</v>
      </c>
      <c r="L81" s="58"/>
      <c r="M81" s="25">
        <f t="shared" ref="M81" si="17">IFERROR(L81/K81,"Meta 0")</f>
        <v>0</v>
      </c>
      <c r="N81" s="39">
        <v>7</v>
      </c>
      <c r="O81" s="58"/>
      <c r="P81" s="25">
        <f t="shared" si="15"/>
        <v>0</v>
      </c>
    </row>
    <row r="82" spans="3:16" ht="31" thickTop="1" thickBot="1" x14ac:dyDescent="0.9">
      <c r="C82" s="82" t="s">
        <v>15</v>
      </c>
      <c r="D82" s="24" t="s">
        <v>198</v>
      </c>
      <c r="E82" s="35" t="s">
        <v>193</v>
      </c>
      <c r="F82" s="49"/>
      <c r="G82" s="21" cm="1">
        <f t="array" ref="G82">_xlfn.IFS(F82=$C$29, 100%, F82=$C$30, "WIP", F82=$C$31, 0%, F82=$C$28, 0%)</f>
        <v>0</v>
      </c>
      <c r="H82" s="39" t="s">
        <v>196</v>
      </c>
      <c r="I82" s="49"/>
      <c r="J82" s="21" cm="1">
        <f t="array" ref="J82">_xlfn.IFS(I82=$C$29, 100%, I82=$C$30, "WIP", I82=$C$31, 0%, I82=$C$28, 0%)</f>
        <v>0</v>
      </c>
      <c r="K82" s="39" t="s">
        <v>196</v>
      </c>
      <c r="L82" s="49"/>
      <c r="M82" s="21" cm="1">
        <f t="array" ref="M82">_xlfn.IFS(L82=$C$29, 100%, L82=$C$30, "WIP", L82=$C$31, 0%, L82=$C$28, 0%)</f>
        <v>0</v>
      </c>
      <c r="N82" s="39" t="s">
        <v>196</v>
      </c>
      <c r="O82" s="49"/>
      <c r="P82" s="21" cm="1">
        <f t="array" ref="P82">_xlfn.IFS(O82=$C$29, 100%, O82=$C$30, "WIP", O82=$C$31, 0%, O82=$C$28, 0%)</f>
        <v>0</v>
      </c>
    </row>
    <row r="83" spans="3:16" ht="31" thickTop="1" thickBot="1" x14ac:dyDescent="0.9">
      <c r="C83" s="82"/>
      <c r="D83" s="22" t="s">
        <v>197</v>
      </c>
      <c r="E83" s="46" t="s">
        <v>85</v>
      </c>
      <c r="F83" s="47" t="s">
        <v>85</v>
      </c>
      <c r="G83" s="47" t="s">
        <v>85</v>
      </c>
      <c r="H83" s="39" t="s">
        <v>199</v>
      </c>
      <c r="I83" s="49"/>
      <c r="J83" s="21" cm="1">
        <f t="array" ref="J83">_xlfn.IFS(I83=$C$29, 100%, I83=$C$30, "WIP", I83=$C$31, 0%, I83=$C$28, 0%)</f>
        <v>0</v>
      </c>
      <c r="K83" s="39" t="s">
        <v>199</v>
      </c>
      <c r="L83" s="49"/>
      <c r="M83" s="21" cm="1">
        <f t="array" ref="M83">_xlfn.IFS(L83=$C$29, 100%, L83=$C$30, "WIP", L83=$C$31, 0%, L83=$C$28, 0%)</f>
        <v>0</v>
      </c>
      <c r="N83" s="39" t="s">
        <v>199</v>
      </c>
      <c r="O83" s="49"/>
      <c r="P83" s="21" cm="1">
        <f t="array" ref="P83">_xlfn.IFS(O83=$C$29, 100%, O83=$C$30, "WIP", O83=$C$31, 0%, O83=$C$28, 0%)</f>
        <v>0</v>
      </c>
    </row>
    <row r="84" spans="3:16" ht="31" thickTop="1" thickBot="1" x14ac:dyDescent="0.9">
      <c r="C84" s="82"/>
      <c r="D84" s="22" t="s">
        <v>200</v>
      </c>
      <c r="E84" s="48" t="s">
        <v>201</v>
      </c>
      <c r="F84" s="49"/>
      <c r="G84" s="21" cm="1">
        <f t="array" ref="G84">_xlfn.IFS(F84=$C$29, 100%, F84=$C$30, "WIP", F84=$C$31, 0%, F84=$C$28, 0%)</f>
        <v>0</v>
      </c>
      <c r="H84" s="48" t="s">
        <v>201</v>
      </c>
      <c r="I84" s="49"/>
      <c r="J84" s="21" cm="1">
        <f t="array" ref="J84">_xlfn.IFS(I84=$C$29, 100%, I84=$C$30, "WIP", I84=$C$31, 0%, I84=$C$28, 0%)</f>
        <v>0</v>
      </c>
      <c r="K84" s="48" t="s">
        <v>201</v>
      </c>
      <c r="L84" s="49"/>
      <c r="M84" s="21" cm="1">
        <f t="array" ref="M84">_xlfn.IFS(L84=$C$29, 100%, L84=$C$30, "WIP", L84=$C$31, 0%, L84=$C$28, 0%)</f>
        <v>0</v>
      </c>
      <c r="N84" s="48" t="s">
        <v>201</v>
      </c>
      <c r="O84" s="49"/>
      <c r="P84" s="21" cm="1">
        <f t="array" ref="P84">_xlfn.IFS(O84=$C$29, 100%, O84=$C$30, "WIP", O84=$C$31, 0%, O84=$C$28, 0%)</f>
        <v>0</v>
      </c>
    </row>
    <row r="85" spans="3:16" ht="25.5" customHeight="1" thickTop="1" thickBot="1" x14ac:dyDescent="0.9">
      <c r="C85" s="10" t="s">
        <v>16</v>
      </c>
      <c r="D85" s="22" t="s">
        <v>204</v>
      </c>
      <c r="E85" s="35">
        <v>1</v>
      </c>
      <c r="F85" s="58"/>
      <c r="G85" s="25">
        <f>IFERROR(F85/E85,"Meta 0")</f>
        <v>0</v>
      </c>
      <c r="H85" s="38">
        <v>2</v>
      </c>
      <c r="I85" s="58"/>
      <c r="J85" s="25">
        <f>IFERROR(I85/H85,"Meta 0")</f>
        <v>0</v>
      </c>
      <c r="K85" s="38">
        <v>2</v>
      </c>
      <c r="L85" s="58"/>
      <c r="M85" s="25">
        <f>IFERROR(L85/K85,"Meta 0")</f>
        <v>0</v>
      </c>
      <c r="N85" s="38">
        <v>2</v>
      </c>
      <c r="O85" s="58"/>
      <c r="P85" s="25">
        <f>IFERROR(O85/N85,"Meta 0")</f>
        <v>0</v>
      </c>
    </row>
    <row r="86" spans="3:16" ht="31" thickTop="1" thickBot="1" x14ac:dyDescent="0.9">
      <c r="C86" s="82" t="s">
        <v>17</v>
      </c>
      <c r="D86" s="22" t="s">
        <v>205</v>
      </c>
      <c r="E86" s="48" t="s">
        <v>206</v>
      </c>
      <c r="F86" s="49"/>
      <c r="G86" s="21" cm="1">
        <f t="array" ref="G86">_xlfn.IFS(F86=$C$29, 100%, F86=$C$30, "WIP", F86=$C$31, 0%, F86=$C$28, 0%)</f>
        <v>0</v>
      </c>
      <c r="H86" s="48" t="s">
        <v>207</v>
      </c>
      <c r="I86" s="49"/>
      <c r="J86" s="21" cm="1">
        <f t="array" ref="J86">_xlfn.IFS(I86=$C$29, 100%, I86=$C$30, "WIP", I86=$C$31, 0%, I86=$C$28, 0%)</f>
        <v>0</v>
      </c>
      <c r="K86" s="48" t="s">
        <v>207</v>
      </c>
      <c r="L86" s="49"/>
      <c r="M86" s="21" cm="1">
        <f t="array" ref="M86">_xlfn.IFS(L86=$C$29, 100%, L86=$C$30, "WIP", L86=$C$31, 0%, L86=$C$28, 0%)</f>
        <v>0</v>
      </c>
      <c r="N86" s="48" t="s">
        <v>207</v>
      </c>
      <c r="O86" s="49"/>
      <c r="P86" s="21" cm="1">
        <f t="array" ref="P86">_xlfn.IFS(O86=$C$29, 100%, O86=$C$30, "WIP", O86=$C$31, 0%, O86=$C$28, 0%)</f>
        <v>0</v>
      </c>
    </row>
    <row r="87" spans="3:16" ht="21.75" customHeight="1" thickTop="1" thickBot="1" x14ac:dyDescent="0.9">
      <c r="C87" s="82"/>
      <c r="D87" s="22" t="s">
        <v>208</v>
      </c>
      <c r="E87" s="35">
        <v>12</v>
      </c>
      <c r="F87" s="49"/>
      <c r="G87" s="25">
        <f t="shared" ref="G87" si="18">IFERROR(F87/E87,"Meta 0")</f>
        <v>0</v>
      </c>
      <c r="H87" s="35">
        <v>12</v>
      </c>
      <c r="I87" s="49"/>
      <c r="J87" s="25">
        <f t="shared" ref="J87:J88" si="19">IFERROR(I87/H87,"Meta 0")</f>
        <v>0</v>
      </c>
      <c r="K87" s="35">
        <v>12</v>
      </c>
      <c r="L87" s="49"/>
      <c r="M87" s="25">
        <f t="shared" ref="M87:M88" si="20">IFERROR(L87/K87,"Meta 0")</f>
        <v>0</v>
      </c>
      <c r="N87" s="35">
        <v>12</v>
      </c>
      <c r="O87" s="49"/>
      <c r="P87" s="25">
        <f t="shared" ref="P87:P88" si="21">IFERROR(O87/N87,"Meta 0")</f>
        <v>0</v>
      </c>
    </row>
    <row r="88" spans="3:16" ht="21" customHeight="1" thickTop="1" thickBot="1" x14ac:dyDescent="0.9">
      <c r="C88" s="82"/>
      <c r="D88" s="22" t="s">
        <v>209</v>
      </c>
      <c r="E88" s="35">
        <v>1</v>
      </c>
      <c r="F88" s="49"/>
      <c r="G88" s="25">
        <f t="shared" ref="G88" si="22">IFERROR(F88/E88,"Meta 0")</f>
        <v>0</v>
      </c>
      <c r="H88" s="35">
        <v>1</v>
      </c>
      <c r="I88" s="49"/>
      <c r="J88" s="25">
        <f t="shared" si="19"/>
        <v>0</v>
      </c>
      <c r="K88" s="35">
        <v>1</v>
      </c>
      <c r="L88" s="49"/>
      <c r="M88" s="25">
        <f t="shared" si="20"/>
        <v>0</v>
      </c>
      <c r="N88" s="35">
        <v>1</v>
      </c>
      <c r="O88" s="49"/>
      <c r="P88" s="25">
        <f t="shared" si="21"/>
        <v>0</v>
      </c>
    </row>
    <row r="89" spans="3:16" ht="31" thickTop="1" thickBot="1" x14ac:dyDescent="0.9">
      <c r="C89" s="28" t="s">
        <v>18</v>
      </c>
      <c r="D89" s="22" t="s">
        <v>211</v>
      </c>
      <c r="E89" s="39" t="s">
        <v>213</v>
      </c>
      <c r="F89" s="49"/>
      <c r="G89" s="21" cm="1">
        <f t="array" ref="G89">_xlfn.IFS(F89=$C$29, 100%, F89=$C$30, "WIP", F89=$C$31, 0%, F89=$C$28, 0%)</f>
        <v>0</v>
      </c>
      <c r="H89" s="39" t="s">
        <v>212</v>
      </c>
      <c r="I89" s="49"/>
      <c r="J89" s="21" cm="1">
        <f t="array" ref="J89">_xlfn.IFS(I89=$C$29, 100%, I89=$C$30, "WIP", I89=$C$31, 0%, I89=$C$28, 0%)</f>
        <v>0</v>
      </c>
      <c r="K89" s="39" t="s">
        <v>212</v>
      </c>
      <c r="L89" s="49"/>
      <c r="M89" s="21" cm="1">
        <f t="array" ref="M89">_xlfn.IFS(L89=$C$29, 100%, L89=$C$30, "WIP", L89=$C$31, 0%, L89=$C$28, 0%)</f>
        <v>0</v>
      </c>
      <c r="N89" s="39" t="s">
        <v>212</v>
      </c>
      <c r="O89" s="49"/>
      <c r="P89" s="21" cm="1">
        <f t="array" ref="P89">_xlfn.IFS(O89=$C$29, 100%, O89=$C$30, "WIP", O89=$C$31, 0%, O89=$C$28, 0%)</f>
        <v>0</v>
      </c>
    </row>
    <row r="90" spans="3:16" ht="18.75" customHeight="1" thickTop="1" thickBot="1" x14ac:dyDescent="0.9">
      <c r="C90" s="83" t="s">
        <v>19</v>
      </c>
      <c r="D90" s="22" t="s">
        <v>214</v>
      </c>
      <c r="E90" s="35" t="s">
        <v>215</v>
      </c>
      <c r="F90" s="49"/>
      <c r="G90" s="21" cm="1">
        <f t="array" ref="G90">_xlfn.IFS(F90=$C$29, 100%, F90=$C$30, "WIP", F90=$C$31, 0%, F90=$C$28, 0%)</f>
        <v>0</v>
      </c>
      <c r="H90" s="46" t="s">
        <v>85</v>
      </c>
      <c r="I90" s="47" t="s">
        <v>85</v>
      </c>
      <c r="J90" s="47" t="s">
        <v>85</v>
      </c>
      <c r="K90" s="46" t="s">
        <v>85</v>
      </c>
      <c r="L90" s="47" t="s">
        <v>85</v>
      </c>
      <c r="M90" s="47" t="s">
        <v>85</v>
      </c>
      <c r="N90" s="46" t="s">
        <v>85</v>
      </c>
      <c r="O90" s="47" t="s">
        <v>85</v>
      </c>
      <c r="P90" s="47" t="s">
        <v>85</v>
      </c>
    </row>
    <row r="91" spans="3:16" ht="21.75" customHeight="1" thickTop="1" thickBot="1" x14ac:dyDescent="0.9">
      <c r="C91" s="83"/>
      <c r="D91" s="22" t="s">
        <v>217</v>
      </c>
      <c r="E91" s="35" t="s">
        <v>216</v>
      </c>
      <c r="F91" s="49"/>
      <c r="G91" s="21" cm="1">
        <f t="array" ref="G91">_xlfn.IFS(F91=$C$29, 100%, F91=$C$30, "WIP", F91=$C$31, 0%, F91=$C$28, 0%)</f>
        <v>0</v>
      </c>
      <c r="H91" s="35" t="s">
        <v>218</v>
      </c>
      <c r="I91" s="49"/>
      <c r="J91" s="21" cm="1">
        <f t="array" ref="J91">_xlfn.IFS(I91=$C$29, 100%, I91=$C$30, "WIP", I91=$C$31, 0%, I91=$C$28, 0%)</f>
        <v>0</v>
      </c>
      <c r="K91" s="35" t="s">
        <v>218</v>
      </c>
      <c r="L91" s="49"/>
      <c r="M91" s="21" cm="1">
        <f t="array" ref="M91">_xlfn.IFS(L91=$C$29, 100%, L91=$C$30, "WIP", L91=$C$31, 0%, L91=$C$28, 0%)</f>
        <v>0</v>
      </c>
      <c r="N91" s="35" t="s">
        <v>218</v>
      </c>
      <c r="O91" s="49"/>
      <c r="P91" s="21" cm="1">
        <f t="array" ref="P91">_xlfn.IFS(O91=$C$29, 100%, O91=$C$30, "WIP", O91=$C$31, 0%, O91=$C$28, 0%)</f>
        <v>0</v>
      </c>
    </row>
    <row r="92" spans="3:16" ht="22.5" customHeight="1" thickTop="1" thickBot="1" x14ac:dyDescent="0.9">
      <c r="C92" s="83"/>
      <c r="D92" s="22" t="s">
        <v>336</v>
      </c>
      <c r="E92" s="35" t="s">
        <v>178</v>
      </c>
      <c r="F92" s="49"/>
      <c r="G92" s="21" cm="1">
        <f t="array" ref="G92">_xlfn.IFS(F92=$C$29, 100%, F92=$C$30, "WIP", F92=$C$31, 0%, F92=$C$28, 0%)</f>
        <v>0</v>
      </c>
      <c r="H92" s="35" t="s">
        <v>178</v>
      </c>
      <c r="I92" s="49"/>
      <c r="J92" s="21" cm="1">
        <f t="array" ref="J92">_xlfn.IFS(I92=$C$29, 100%, I92=$C$30, "WIP", I92=$C$31, 0%, I92=$C$28, 0%)</f>
        <v>0</v>
      </c>
      <c r="K92" s="35" t="s">
        <v>178</v>
      </c>
      <c r="L92" s="49"/>
      <c r="M92" s="21" cm="1">
        <f t="array" ref="M92">_xlfn.IFS(L92=$C$29, 100%, L92=$C$30, "WIP", L92=$C$31, 0%, L92=$C$28, 0%)</f>
        <v>0</v>
      </c>
      <c r="N92" s="35" t="s">
        <v>178</v>
      </c>
      <c r="O92" s="49"/>
      <c r="P92" s="21" cm="1">
        <f t="array" ref="P92">_xlfn.IFS(O92=$C$29, 100%, O92=$C$30, "WIP", O92=$C$31, 0%, O92=$C$28, 0%)</f>
        <v>0</v>
      </c>
    </row>
    <row r="93" spans="3:16" ht="15.5" thickTop="1" x14ac:dyDescent="0.75"/>
  </sheetData>
  <mergeCells count="21">
    <mergeCell ref="C54:C55"/>
    <mergeCell ref="C42:C45"/>
    <mergeCell ref="C47:C49"/>
    <mergeCell ref="C52:C53"/>
    <mergeCell ref="C70:C71"/>
    <mergeCell ref="C58:C59"/>
    <mergeCell ref="C61:C62"/>
    <mergeCell ref="C68:C69"/>
    <mergeCell ref="C64:C67"/>
    <mergeCell ref="C56:C57"/>
    <mergeCell ref="C86:C88"/>
    <mergeCell ref="C90:C92"/>
    <mergeCell ref="C82:C84"/>
    <mergeCell ref="C79:C81"/>
    <mergeCell ref="C72:C74"/>
    <mergeCell ref="C75:C78"/>
    <mergeCell ref="E40:G40"/>
    <mergeCell ref="H40:J40"/>
    <mergeCell ref="K40:M40"/>
    <mergeCell ref="N40:P40"/>
    <mergeCell ref="C50:C51"/>
  </mergeCells>
  <phoneticPr fontId="6" type="noConversion"/>
  <conditionalFormatting sqref="G42 J43:J45 M43:M45 P43:P47 G44 M47 J49:J50 M49:M50 P49:P51 G50 G59 J59 M59 P59 J62:J64 G63:G64 M63:M64 P63:P64 M66 P66 G69 J69 M69 P69 G72:G73 J72:J74 M72:M74 P72:P74 G75:G77 J76:J77 M76:M77 P76:P77 G79 J79 M79 P79 G82 J82:J84 M82:M84 P82:P84 G84 G86 J86 M86 P86 J89 M89 P89 G89:G92 J91:J92 M91:M92 P91:P92">
    <cfRule type="cellIs" dxfId="471" priority="723" operator="equal">
      <formula>0</formula>
    </cfRule>
    <cfRule type="cellIs" dxfId="470" priority="722" operator="equal">
      <formula>"WIP"</formula>
    </cfRule>
    <cfRule type="cellIs" dxfId="469" priority="721" operator="equal">
      <formula>1</formula>
    </cfRule>
    <cfRule type="cellIs" dxfId="468" priority="724" operator="equal">
      <formula>$C$31</formula>
    </cfRule>
  </conditionalFormatting>
  <conditionalFormatting sqref="G46:G48">
    <cfRule type="cellIs" dxfId="467" priority="467" operator="greaterThan">
      <formula>0.99</formula>
    </cfRule>
    <cfRule type="cellIs" dxfId="466" priority="466" operator="greaterThanOrEqual">
      <formula>0.85</formula>
    </cfRule>
    <cfRule type="cellIs" dxfId="465" priority="465" operator="between">
      <formula>0.84</formula>
      <formula>0.5</formula>
    </cfRule>
    <cfRule type="cellIs" dxfId="464" priority="464" operator="lessThan">
      <formula>0.5</formula>
    </cfRule>
    <cfRule type="containsText" dxfId="463" priority="463" operator="containsText" text="Meta 0">
      <formula>NOT(ISERROR(SEARCH("Meta 0",G46)))</formula>
    </cfRule>
  </conditionalFormatting>
  <conditionalFormatting sqref="G52:G58">
    <cfRule type="containsText" dxfId="462" priority="428" operator="containsText" text="Meta 0">
      <formula>NOT(ISERROR(SEARCH("Meta 0",G52)))</formula>
    </cfRule>
    <cfRule type="cellIs" dxfId="461" priority="430" operator="between">
      <formula>0.84</formula>
      <formula>0.5</formula>
    </cfRule>
    <cfRule type="cellIs" dxfId="460" priority="432" operator="greaterThan">
      <formula>0.99</formula>
    </cfRule>
    <cfRule type="cellIs" dxfId="459" priority="431" operator="greaterThanOrEqual">
      <formula>0.85</formula>
    </cfRule>
    <cfRule type="cellIs" dxfId="458" priority="429" operator="lessThan">
      <formula>0.5</formula>
    </cfRule>
  </conditionalFormatting>
  <conditionalFormatting sqref="G60:G61">
    <cfRule type="cellIs" dxfId="457" priority="422" operator="greaterThan">
      <formula>0.99</formula>
    </cfRule>
    <cfRule type="cellIs" dxfId="456" priority="421" operator="greaterThanOrEqual">
      <formula>0.85</formula>
    </cfRule>
    <cfRule type="cellIs" dxfId="455" priority="420" operator="between">
      <formula>0.84</formula>
      <formula>0.5</formula>
    </cfRule>
    <cfRule type="cellIs" dxfId="454" priority="419" operator="lessThan">
      <formula>0.5</formula>
    </cfRule>
    <cfRule type="containsText" dxfId="453" priority="418" operator="containsText" text="Meta 0">
      <formula>NOT(ISERROR(SEARCH("Meta 0",G60)))</formula>
    </cfRule>
  </conditionalFormatting>
  <conditionalFormatting sqref="G65">
    <cfRule type="cellIs" dxfId="452" priority="417" operator="greaterThan">
      <formula>0.99</formula>
    </cfRule>
    <cfRule type="cellIs" dxfId="451" priority="415" operator="between">
      <formula>0.84</formula>
      <formula>0.5</formula>
    </cfRule>
    <cfRule type="cellIs" dxfId="450" priority="414" operator="lessThan">
      <formula>0.5</formula>
    </cfRule>
    <cfRule type="containsText" dxfId="449" priority="413" operator="containsText" text="Meta 0">
      <formula>NOT(ISERROR(SEARCH("Meta 0",G65)))</formula>
    </cfRule>
    <cfRule type="cellIs" dxfId="448" priority="416" operator="greaterThanOrEqual">
      <formula>0.85</formula>
    </cfRule>
  </conditionalFormatting>
  <conditionalFormatting sqref="G68">
    <cfRule type="cellIs" dxfId="447" priority="410" operator="between">
      <formula>0.84</formula>
      <formula>0.5</formula>
    </cfRule>
    <cfRule type="cellIs" dxfId="446" priority="412" operator="greaterThan">
      <formula>0.99</formula>
    </cfRule>
    <cfRule type="cellIs" dxfId="445" priority="411" operator="greaterThanOrEqual">
      <formula>0.85</formula>
    </cfRule>
    <cfRule type="cellIs" dxfId="444" priority="409" operator="lessThan">
      <formula>0.5</formula>
    </cfRule>
    <cfRule type="containsText" dxfId="443" priority="408" operator="containsText" text="Meta 0">
      <formula>NOT(ISERROR(SEARCH("Meta 0",G68)))</formula>
    </cfRule>
  </conditionalFormatting>
  <conditionalFormatting sqref="G70:G71">
    <cfRule type="cellIs" dxfId="442" priority="401" operator="greaterThanOrEqual">
      <formula>0.85</formula>
    </cfRule>
    <cfRule type="cellIs" dxfId="441" priority="400" operator="between">
      <formula>0.84</formula>
      <formula>0.5</formula>
    </cfRule>
    <cfRule type="cellIs" dxfId="440" priority="399" operator="lessThan">
      <formula>0.5</formula>
    </cfRule>
    <cfRule type="containsText" dxfId="439" priority="398" operator="containsText" text="Meta 0">
      <formula>NOT(ISERROR(SEARCH("Meta 0",G70)))</formula>
    </cfRule>
    <cfRule type="cellIs" dxfId="438" priority="402" operator="greaterThan">
      <formula>0.99</formula>
    </cfRule>
  </conditionalFormatting>
  <conditionalFormatting sqref="G85">
    <cfRule type="containsText" dxfId="437" priority="119" operator="containsText" text="Meta 0">
      <formula>NOT(ISERROR(SEARCH("Meta 0",G85)))</formula>
    </cfRule>
    <cfRule type="cellIs" dxfId="436" priority="123" operator="greaterThan">
      <formula>0.99</formula>
    </cfRule>
    <cfRule type="cellIs" dxfId="435" priority="120" operator="lessThan">
      <formula>0.5</formula>
    </cfRule>
    <cfRule type="cellIs" dxfId="434" priority="121" operator="between">
      <formula>0.84</formula>
      <formula>0.5</formula>
    </cfRule>
    <cfRule type="cellIs" dxfId="433" priority="122" operator="greaterThanOrEqual">
      <formula>0.85</formula>
    </cfRule>
  </conditionalFormatting>
  <conditionalFormatting sqref="G87:G88">
    <cfRule type="cellIs" dxfId="432" priority="86" operator="greaterThanOrEqual">
      <formula>0.85</formula>
    </cfRule>
    <cfRule type="containsText" dxfId="431" priority="83" operator="containsText" text="Meta 0">
      <formula>NOT(ISERROR(SEARCH("Meta 0",G87)))</formula>
    </cfRule>
    <cfRule type="cellIs" dxfId="430" priority="85" operator="between">
      <formula>0.84</formula>
      <formula>0.5</formula>
    </cfRule>
    <cfRule type="cellIs" dxfId="429" priority="84" operator="lessThan">
      <formula>0.5</formula>
    </cfRule>
    <cfRule type="cellIs" dxfId="428" priority="87" operator="greaterThan">
      <formula>0.99</formula>
    </cfRule>
  </conditionalFormatting>
  <conditionalFormatting sqref="J46:J48">
    <cfRule type="cellIs" dxfId="427" priority="452" operator="greaterThan">
      <formula>0.99</formula>
    </cfRule>
    <cfRule type="cellIs" dxfId="426" priority="450" operator="between">
      <formula>0.84</formula>
      <formula>0.5</formula>
    </cfRule>
    <cfRule type="containsText" dxfId="425" priority="448" operator="containsText" text="Meta 0">
      <formula>NOT(ISERROR(SEARCH("Meta 0",J46)))</formula>
    </cfRule>
    <cfRule type="cellIs" dxfId="424" priority="449" operator="lessThan">
      <formula>0.5</formula>
    </cfRule>
    <cfRule type="cellIs" dxfId="423" priority="451" operator="greaterThanOrEqual">
      <formula>0.85</formula>
    </cfRule>
  </conditionalFormatting>
  <conditionalFormatting sqref="J51:J58">
    <cfRule type="cellIs" dxfId="422" priority="396" operator="greaterThanOrEqual">
      <formula>0.85</formula>
    </cfRule>
    <cfRule type="containsText" dxfId="421" priority="393" operator="containsText" text="Meta 0">
      <formula>NOT(ISERROR(SEARCH("Meta 0",J51)))</formula>
    </cfRule>
    <cfRule type="cellIs" dxfId="420" priority="395" operator="between">
      <formula>0.84</formula>
      <formula>0.5</formula>
    </cfRule>
    <cfRule type="cellIs" dxfId="419" priority="394" operator="lessThan">
      <formula>0.5</formula>
    </cfRule>
    <cfRule type="cellIs" dxfId="418" priority="397" operator="greaterThan">
      <formula>0.99</formula>
    </cfRule>
  </conditionalFormatting>
  <conditionalFormatting sqref="J60:J61">
    <cfRule type="cellIs" dxfId="417" priority="386" operator="greaterThanOrEqual">
      <formula>0.85</formula>
    </cfRule>
    <cfRule type="cellIs" dxfId="416" priority="385" operator="between">
      <formula>0.84</formula>
      <formula>0.5</formula>
    </cfRule>
    <cfRule type="cellIs" dxfId="415" priority="384" operator="lessThan">
      <formula>0.5</formula>
    </cfRule>
    <cfRule type="cellIs" dxfId="414" priority="387" operator="greaterThan">
      <formula>0.99</formula>
    </cfRule>
    <cfRule type="containsText" dxfId="413" priority="383" operator="containsText" text="Meta 0">
      <formula>NOT(ISERROR(SEARCH("Meta 0",J60)))</formula>
    </cfRule>
  </conditionalFormatting>
  <conditionalFormatting sqref="J65:J68">
    <cfRule type="cellIs" dxfId="412" priority="367" operator="greaterThan">
      <formula>0.99</formula>
    </cfRule>
    <cfRule type="cellIs" dxfId="411" priority="366" operator="greaterThanOrEqual">
      <formula>0.85</formula>
    </cfRule>
    <cfRule type="containsText" dxfId="410" priority="363" operator="containsText" text="Meta 0">
      <formula>NOT(ISERROR(SEARCH("Meta 0",J65)))</formula>
    </cfRule>
    <cfRule type="cellIs" dxfId="409" priority="365" operator="between">
      <formula>0.84</formula>
      <formula>0.5</formula>
    </cfRule>
    <cfRule type="cellIs" dxfId="408" priority="364" operator="lessThan">
      <formula>0.5</formula>
    </cfRule>
  </conditionalFormatting>
  <conditionalFormatting sqref="J70:J71">
    <cfRule type="cellIs" dxfId="407" priority="356" operator="greaterThanOrEqual">
      <formula>0.85</formula>
    </cfRule>
    <cfRule type="cellIs" dxfId="406" priority="355" operator="between">
      <formula>0.84</formula>
      <formula>0.5</formula>
    </cfRule>
    <cfRule type="cellIs" dxfId="405" priority="354" operator="lessThan">
      <formula>0.5</formula>
    </cfRule>
    <cfRule type="containsText" dxfId="404" priority="353" operator="containsText" text="Meta 0">
      <formula>NOT(ISERROR(SEARCH("Meta 0",J70)))</formula>
    </cfRule>
    <cfRule type="cellIs" dxfId="403" priority="357" operator="greaterThan">
      <formula>0.99</formula>
    </cfRule>
  </conditionalFormatting>
  <conditionalFormatting sqref="J78">
    <cfRule type="cellIs" dxfId="402" priority="232" operator="greaterThan">
      <formula>0.99</formula>
    </cfRule>
    <cfRule type="cellIs" dxfId="401" priority="231" operator="greaterThanOrEqual">
      <formula>0.85</formula>
    </cfRule>
    <cfRule type="cellIs" dxfId="400" priority="230" operator="between">
      <formula>0.84</formula>
      <formula>0.5</formula>
    </cfRule>
    <cfRule type="cellIs" dxfId="399" priority="229" operator="lessThan">
      <formula>0.5</formula>
    </cfRule>
    <cfRule type="containsText" dxfId="398" priority="228" operator="containsText" text="Meta 0">
      <formula>NOT(ISERROR(SEARCH("Meta 0",J78)))</formula>
    </cfRule>
  </conditionalFormatting>
  <conditionalFormatting sqref="J80:J81">
    <cfRule type="cellIs" dxfId="397" priority="184" operator="greaterThan">
      <formula>0.99</formula>
    </cfRule>
    <cfRule type="containsText" dxfId="396" priority="180" operator="containsText" text="Meta 0">
      <formula>NOT(ISERROR(SEARCH("Meta 0",J80)))</formula>
    </cfRule>
    <cfRule type="cellIs" dxfId="395" priority="181" operator="lessThan">
      <formula>0.5</formula>
    </cfRule>
    <cfRule type="cellIs" dxfId="394" priority="182" operator="between">
      <formula>0.84</formula>
      <formula>0.5</formula>
    </cfRule>
    <cfRule type="cellIs" dxfId="393" priority="183" operator="greaterThanOrEqual">
      <formula>0.85</formula>
    </cfRule>
  </conditionalFormatting>
  <conditionalFormatting sqref="J85">
    <cfRule type="containsText" dxfId="392" priority="114" operator="containsText" text="Meta 0">
      <formula>NOT(ISERROR(SEARCH("Meta 0",J85)))</formula>
    </cfRule>
    <cfRule type="cellIs" dxfId="391" priority="117" operator="greaterThanOrEqual">
      <formula>0.85</formula>
    </cfRule>
    <cfRule type="cellIs" dxfId="390" priority="118" operator="greaterThan">
      <formula>0.99</formula>
    </cfRule>
    <cfRule type="cellIs" dxfId="389" priority="116" operator="between">
      <formula>0.84</formula>
      <formula>0.5</formula>
    </cfRule>
    <cfRule type="cellIs" dxfId="388" priority="115" operator="lessThan">
      <formula>0.5</formula>
    </cfRule>
  </conditionalFormatting>
  <conditionalFormatting sqref="J87:J88">
    <cfRule type="cellIs" dxfId="387" priority="66" operator="greaterThanOrEqual">
      <formula>0.85</formula>
    </cfRule>
    <cfRule type="cellIs" dxfId="386" priority="64" operator="lessThan">
      <formula>0.5</formula>
    </cfRule>
    <cfRule type="cellIs" dxfId="385" priority="65" operator="between">
      <formula>0.84</formula>
      <formula>0.5</formula>
    </cfRule>
    <cfRule type="containsText" dxfId="384" priority="63" operator="containsText" text="Meta 0">
      <formula>NOT(ISERROR(SEARCH("Meta 0",J87)))</formula>
    </cfRule>
    <cfRule type="cellIs" dxfId="383" priority="67" operator="greaterThan">
      <formula>0.99</formula>
    </cfRule>
  </conditionalFormatting>
  <conditionalFormatting sqref="M46">
    <cfRule type="cellIs" dxfId="382" priority="444" operator="lessThan">
      <formula>0.5</formula>
    </cfRule>
    <cfRule type="containsText" dxfId="381" priority="443" operator="containsText" text="Meta 0">
      <formula>NOT(ISERROR(SEARCH("Meta 0",M46)))</formula>
    </cfRule>
    <cfRule type="cellIs" dxfId="380" priority="447" operator="greaterThan">
      <formula>0.99</formula>
    </cfRule>
    <cfRule type="cellIs" dxfId="379" priority="446" operator="greaterThanOrEqual">
      <formula>0.85</formula>
    </cfRule>
    <cfRule type="cellIs" dxfId="378" priority="445" operator="between">
      <formula>0.84</formula>
      <formula>0.5</formula>
    </cfRule>
  </conditionalFormatting>
  <conditionalFormatting sqref="M48">
    <cfRule type="cellIs" dxfId="377" priority="442" operator="greaterThan">
      <formula>0.99</formula>
    </cfRule>
    <cfRule type="cellIs" dxfId="376" priority="441" operator="greaterThanOrEqual">
      <formula>0.85</formula>
    </cfRule>
    <cfRule type="cellIs" dxfId="375" priority="440" operator="between">
      <formula>0.84</formula>
      <formula>0.5</formula>
    </cfRule>
    <cfRule type="containsText" dxfId="374" priority="438" operator="containsText" text="Meta 0">
      <formula>NOT(ISERROR(SEARCH("Meta 0",M48)))</formula>
    </cfRule>
    <cfRule type="cellIs" dxfId="373" priority="439" operator="lessThan">
      <formula>0.5</formula>
    </cfRule>
  </conditionalFormatting>
  <conditionalFormatting sqref="M51:M58">
    <cfRule type="cellIs" dxfId="372" priority="352" operator="greaterThan">
      <formula>0.99</formula>
    </cfRule>
    <cfRule type="containsText" dxfId="371" priority="348" operator="containsText" text="Meta 0">
      <formula>NOT(ISERROR(SEARCH("Meta 0",M51)))</formula>
    </cfRule>
    <cfRule type="cellIs" dxfId="370" priority="351" operator="greaterThanOrEqual">
      <formula>0.85</formula>
    </cfRule>
    <cfRule type="cellIs" dxfId="369" priority="350" operator="between">
      <formula>0.84</formula>
      <formula>0.5</formula>
    </cfRule>
    <cfRule type="cellIs" dxfId="368" priority="349" operator="lessThan">
      <formula>0.5</formula>
    </cfRule>
  </conditionalFormatting>
  <conditionalFormatting sqref="M60:M61">
    <cfRule type="cellIs" dxfId="367" priority="339" operator="lessThan">
      <formula>0.5</formula>
    </cfRule>
    <cfRule type="containsText" dxfId="366" priority="338" operator="containsText" text="Meta 0">
      <formula>NOT(ISERROR(SEARCH("Meta 0",M60)))</formula>
    </cfRule>
    <cfRule type="cellIs" dxfId="365" priority="341" operator="greaterThanOrEqual">
      <formula>0.85</formula>
    </cfRule>
    <cfRule type="cellIs" dxfId="364" priority="342" operator="greaterThan">
      <formula>0.99</formula>
    </cfRule>
    <cfRule type="cellIs" dxfId="363" priority="340" operator="between">
      <formula>0.84</formula>
      <formula>0.5</formula>
    </cfRule>
  </conditionalFormatting>
  <conditionalFormatting sqref="M67:M68">
    <cfRule type="cellIs" dxfId="362" priority="329" operator="lessThan">
      <formula>0.5</formula>
    </cfRule>
    <cfRule type="containsText" dxfId="361" priority="328" operator="containsText" text="Meta 0">
      <formula>NOT(ISERROR(SEARCH("Meta 0",M67)))</formula>
    </cfRule>
    <cfRule type="cellIs" dxfId="360" priority="330" operator="between">
      <formula>0.84</formula>
      <formula>0.5</formula>
    </cfRule>
    <cfRule type="cellIs" dxfId="359" priority="331" operator="greaterThanOrEqual">
      <formula>0.85</formula>
    </cfRule>
    <cfRule type="cellIs" dxfId="358" priority="332" operator="greaterThan">
      <formula>0.99</formula>
    </cfRule>
  </conditionalFormatting>
  <conditionalFormatting sqref="M70:M71">
    <cfRule type="containsText" dxfId="357" priority="318" operator="containsText" text="Meta 0">
      <formula>NOT(ISERROR(SEARCH("Meta 0",M70)))</formula>
    </cfRule>
    <cfRule type="cellIs" dxfId="356" priority="322" operator="greaterThan">
      <formula>0.99</formula>
    </cfRule>
    <cfRule type="cellIs" dxfId="355" priority="321" operator="greaterThanOrEqual">
      <formula>0.85</formula>
    </cfRule>
    <cfRule type="cellIs" dxfId="354" priority="319" operator="lessThan">
      <formula>0.5</formula>
    </cfRule>
    <cfRule type="cellIs" dxfId="353" priority="320" operator="between">
      <formula>0.84</formula>
      <formula>0.5</formula>
    </cfRule>
  </conditionalFormatting>
  <conditionalFormatting sqref="M78">
    <cfRule type="cellIs" dxfId="352" priority="225" operator="between">
      <formula>0.84</formula>
      <formula>0.5</formula>
    </cfRule>
    <cfRule type="cellIs" dxfId="351" priority="227" operator="greaterThan">
      <formula>0.99</formula>
    </cfRule>
    <cfRule type="cellIs" dxfId="350" priority="226" operator="greaterThanOrEqual">
      <formula>0.85</formula>
    </cfRule>
    <cfRule type="containsText" dxfId="349" priority="223" operator="containsText" text="Meta 0">
      <formula>NOT(ISERROR(SEARCH("Meta 0",M78)))</formula>
    </cfRule>
    <cfRule type="cellIs" dxfId="348" priority="224" operator="lessThan">
      <formula>0.5</formula>
    </cfRule>
  </conditionalFormatting>
  <conditionalFormatting sqref="M80:M81">
    <cfRule type="containsText" dxfId="347" priority="170" operator="containsText" text="Meta 0">
      <formula>NOT(ISERROR(SEARCH("Meta 0",M80)))</formula>
    </cfRule>
    <cfRule type="cellIs" dxfId="346" priority="171" operator="lessThan">
      <formula>0.5</formula>
    </cfRule>
    <cfRule type="cellIs" dxfId="345" priority="172" operator="between">
      <formula>0.84</formula>
      <formula>0.5</formula>
    </cfRule>
    <cfRule type="cellIs" dxfId="344" priority="174" operator="greaterThan">
      <formula>0.99</formula>
    </cfRule>
    <cfRule type="cellIs" dxfId="343" priority="173" operator="greaterThanOrEqual">
      <formula>0.85</formula>
    </cfRule>
  </conditionalFormatting>
  <conditionalFormatting sqref="M85">
    <cfRule type="cellIs" dxfId="342" priority="113" operator="greaterThan">
      <formula>0.99</formula>
    </cfRule>
    <cfRule type="containsText" dxfId="341" priority="109" operator="containsText" text="Meta 0">
      <formula>NOT(ISERROR(SEARCH("Meta 0",M85)))</formula>
    </cfRule>
    <cfRule type="cellIs" dxfId="340" priority="110" operator="lessThan">
      <formula>0.5</formula>
    </cfRule>
    <cfRule type="cellIs" dxfId="339" priority="111" operator="between">
      <formula>0.84</formula>
      <formula>0.5</formula>
    </cfRule>
    <cfRule type="cellIs" dxfId="338" priority="112" operator="greaterThanOrEqual">
      <formula>0.85</formula>
    </cfRule>
  </conditionalFormatting>
  <conditionalFormatting sqref="M87:M88">
    <cfRule type="containsText" dxfId="337" priority="58" operator="containsText" text="Meta 0">
      <formula>NOT(ISERROR(SEARCH("Meta 0",M87)))</formula>
    </cfRule>
    <cfRule type="cellIs" dxfId="336" priority="60" operator="between">
      <formula>0.84</formula>
      <formula>0.5</formula>
    </cfRule>
    <cfRule type="cellIs" dxfId="335" priority="59" operator="lessThan">
      <formula>0.5</formula>
    </cfRule>
    <cfRule type="cellIs" dxfId="334" priority="62" operator="greaterThan">
      <formula>0.99</formula>
    </cfRule>
    <cfRule type="cellIs" dxfId="333" priority="61" operator="greaterThanOrEqual">
      <formula>0.85</formula>
    </cfRule>
  </conditionalFormatting>
  <conditionalFormatting sqref="P48">
    <cfRule type="cellIs" dxfId="332" priority="317" operator="greaterThan">
      <formula>0.99</formula>
    </cfRule>
    <cfRule type="containsText" dxfId="331" priority="313" operator="containsText" text="Meta 0">
      <formula>NOT(ISERROR(SEARCH("Meta 0",P48)))</formula>
    </cfRule>
    <cfRule type="cellIs" dxfId="330" priority="314" operator="lessThan">
      <formula>0.5</formula>
    </cfRule>
    <cfRule type="cellIs" dxfId="329" priority="315" operator="between">
      <formula>0.84</formula>
      <formula>0.5</formula>
    </cfRule>
    <cfRule type="cellIs" dxfId="328" priority="316" operator="greaterThanOrEqual">
      <formula>0.85</formula>
    </cfRule>
  </conditionalFormatting>
  <conditionalFormatting sqref="P52:P58">
    <cfRule type="cellIs" dxfId="327" priority="311" operator="greaterThanOrEqual">
      <formula>0.85</formula>
    </cfRule>
    <cfRule type="cellIs" dxfId="326" priority="310" operator="between">
      <formula>0.84</formula>
      <formula>0.5</formula>
    </cfRule>
    <cfRule type="cellIs" dxfId="325" priority="309" operator="lessThan">
      <formula>0.5</formula>
    </cfRule>
    <cfRule type="containsText" dxfId="324" priority="308" operator="containsText" text="Meta 0">
      <formula>NOT(ISERROR(SEARCH("Meta 0",P52)))</formula>
    </cfRule>
    <cfRule type="cellIs" dxfId="323" priority="312" operator="greaterThan">
      <formula>0.99</formula>
    </cfRule>
  </conditionalFormatting>
  <conditionalFormatting sqref="P60:P61">
    <cfRule type="cellIs" dxfId="322" priority="297" operator="greaterThan">
      <formula>0.99</formula>
    </cfRule>
    <cfRule type="cellIs" dxfId="321" priority="296" operator="greaterThanOrEqual">
      <formula>0.85</formula>
    </cfRule>
    <cfRule type="cellIs" dxfId="320" priority="295" operator="between">
      <formula>0.84</formula>
      <formula>0.5</formula>
    </cfRule>
    <cfRule type="cellIs" dxfId="319" priority="294" operator="lessThan">
      <formula>0.5</formula>
    </cfRule>
    <cfRule type="containsText" dxfId="318" priority="293" operator="containsText" text="Meta 0">
      <formula>NOT(ISERROR(SEARCH("Meta 0",P60)))</formula>
    </cfRule>
  </conditionalFormatting>
  <conditionalFormatting sqref="P67:P68">
    <cfRule type="containsText" dxfId="317" priority="283" operator="containsText" text="Meta 0">
      <formula>NOT(ISERROR(SEARCH("Meta 0",P67)))</formula>
    </cfRule>
    <cfRule type="cellIs" dxfId="316" priority="285" operator="between">
      <formula>0.84</formula>
      <formula>0.5</formula>
    </cfRule>
    <cfRule type="cellIs" dxfId="315" priority="284" operator="lessThan">
      <formula>0.5</formula>
    </cfRule>
    <cfRule type="cellIs" dxfId="314" priority="286" operator="greaterThanOrEqual">
      <formula>0.85</formula>
    </cfRule>
    <cfRule type="cellIs" dxfId="313" priority="287" operator="greaterThan">
      <formula>0.99</formula>
    </cfRule>
  </conditionalFormatting>
  <conditionalFormatting sqref="P70:P71">
    <cfRule type="cellIs" dxfId="312" priority="277" operator="greaterThan">
      <formula>0.99</formula>
    </cfRule>
    <cfRule type="cellIs" dxfId="311" priority="276" operator="greaterThanOrEqual">
      <formula>0.85</formula>
    </cfRule>
    <cfRule type="cellIs" dxfId="310" priority="275" operator="between">
      <formula>0.84</formula>
      <formula>0.5</formula>
    </cfRule>
    <cfRule type="cellIs" dxfId="309" priority="274" operator="lessThan">
      <formula>0.5</formula>
    </cfRule>
    <cfRule type="containsText" dxfId="308" priority="273" operator="containsText" text="Meta 0">
      <formula>NOT(ISERROR(SEARCH("Meta 0",P70)))</formula>
    </cfRule>
  </conditionalFormatting>
  <conditionalFormatting sqref="P78">
    <cfRule type="cellIs" dxfId="307" priority="222" operator="greaterThan">
      <formula>0.99</formula>
    </cfRule>
    <cfRule type="cellIs" dxfId="306" priority="221" operator="greaterThanOrEqual">
      <formula>0.85</formula>
    </cfRule>
    <cfRule type="cellIs" dxfId="305" priority="220" operator="between">
      <formula>0.84</formula>
      <formula>0.5</formula>
    </cfRule>
    <cfRule type="cellIs" dxfId="304" priority="219" operator="lessThan">
      <formula>0.5</formula>
    </cfRule>
    <cfRule type="containsText" dxfId="303" priority="218" operator="containsText" text="Meta 0">
      <formula>NOT(ISERROR(SEARCH("Meta 0",P78)))</formula>
    </cfRule>
  </conditionalFormatting>
  <conditionalFormatting sqref="P80:P81">
    <cfRule type="cellIs" dxfId="302" priority="162" operator="between">
      <formula>0.84</formula>
      <formula>0.5</formula>
    </cfRule>
    <cfRule type="cellIs" dxfId="301" priority="164" operator="greaterThan">
      <formula>0.99</formula>
    </cfRule>
    <cfRule type="containsText" dxfId="300" priority="160" operator="containsText" text="Meta 0">
      <formula>NOT(ISERROR(SEARCH("Meta 0",P80)))</formula>
    </cfRule>
    <cfRule type="cellIs" dxfId="299" priority="161" operator="lessThan">
      <formula>0.5</formula>
    </cfRule>
    <cfRule type="cellIs" dxfId="298" priority="163" operator="greaterThanOrEqual">
      <formula>0.85</formula>
    </cfRule>
  </conditionalFormatting>
  <conditionalFormatting sqref="P85">
    <cfRule type="cellIs" dxfId="297" priority="106" operator="between">
      <formula>0.84</formula>
      <formula>0.5</formula>
    </cfRule>
    <cfRule type="containsText" dxfId="296" priority="104" operator="containsText" text="Meta 0">
      <formula>NOT(ISERROR(SEARCH("Meta 0",P85)))</formula>
    </cfRule>
    <cfRule type="cellIs" dxfId="295" priority="107" operator="greaterThanOrEqual">
      <formula>0.85</formula>
    </cfRule>
    <cfRule type="cellIs" dxfId="294" priority="108" operator="greaterThan">
      <formula>0.99</formula>
    </cfRule>
    <cfRule type="cellIs" dxfId="293" priority="105" operator="lessThan">
      <formula>0.5</formula>
    </cfRule>
  </conditionalFormatting>
  <conditionalFormatting sqref="P87:P88">
    <cfRule type="containsText" dxfId="292" priority="53" operator="containsText" text="Meta 0">
      <formula>NOT(ISERROR(SEARCH("Meta 0",P87)))</formula>
    </cfRule>
    <cfRule type="cellIs" dxfId="291" priority="54" operator="lessThan">
      <formula>0.5</formula>
    </cfRule>
    <cfRule type="cellIs" dxfId="290" priority="55" operator="between">
      <formula>0.84</formula>
      <formula>0.5</formula>
    </cfRule>
    <cfRule type="cellIs" dxfId="289" priority="56" operator="greaterThanOrEqual">
      <formula>0.85</formula>
    </cfRule>
    <cfRule type="cellIs" dxfId="288" priority="57" operator="greaterThan">
      <formula>0.99</formula>
    </cfRule>
  </conditionalFormatting>
  <dataValidations count="1">
    <dataValidation type="list" showInputMessage="1" showErrorMessage="1" sqref="F42 O91:O92 L91:L92 I91:I92 O89 L89 I89 F89:F92 O63:O64 L86 I86 F86 F84 O79 L79 I79 L82:L84 I82:I84 F82 O82:O84 F79 L76:L77 I76:I77 O76:O77 O71:O74 O49:O51 O43:O47 F75:F77 F72:F73 L72:L74 O69 L69 I69 F69 O66 L66 F63:F64 I62:I64 L63:L64 O86 L49:L50 I72:I74 L43:L45 O59 L59 I59 F59 I43:I45 F44 I49:I50 L47 F50" xr:uid="{45162F83-76C2-4438-B685-7C996C7A0B6D}">
      <formula1>$C$28:$C$31</formula1>
    </dataValidation>
  </dataValidations>
  <pageMargins left="0.7" right="0.7" top="0.75" bottom="0.75" header="0.3" footer="0.3"/>
  <pageSetup paperSize="9" orientation="portrait" r:id="rId1"/>
  <ignoredErrors>
    <ignoredError sqref="P59 G68:G70 J68:J70 P69 M46:M50 G52:G61 J52:J57 J59:J62 M65:M70 P48 J78:J79 M78:M79 G85:G86 J85:J86 P85:P86 M85:M86 M52:M6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EB2FB-5931-411C-AA5D-23058AAF474E}">
  <sheetPr>
    <tabColor theme="4" tint="0.79998168889431442"/>
  </sheetPr>
  <dimension ref="B2:P61"/>
  <sheetViews>
    <sheetView showGridLines="0" topLeftCell="B1" zoomScale="70" zoomScaleNormal="70" workbookViewId="0">
      <selection activeCell="D49" sqref="D49"/>
    </sheetView>
  </sheetViews>
  <sheetFormatPr baseColWidth="10" defaultRowHeight="14.75" x14ac:dyDescent="0.75"/>
  <cols>
    <col min="1" max="1" width="2.26953125" customWidth="1"/>
    <col min="2" max="2" width="1.54296875" customWidth="1"/>
    <col min="3" max="3" width="46.1328125" customWidth="1"/>
    <col min="4" max="4" width="93.54296875" customWidth="1"/>
    <col min="5" max="5" width="33.40625" style="26" customWidth="1"/>
    <col min="6" max="6" width="19.40625" style="26" customWidth="1"/>
    <col min="7" max="7" width="17.40625" style="26" bestFit="1" customWidth="1"/>
    <col min="8" max="8" width="33.54296875" style="26" customWidth="1"/>
    <col min="9" max="9" width="19" style="26" customWidth="1"/>
    <col min="10" max="10" width="17.40625" style="26" bestFit="1" customWidth="1"/>
    <col min="11" max="11" width="30" style="26" customWidth="1"/>
    <col min="12" max="12" width="17.7265625" style="26" customWidth="1"/>
    <col min="13" max="13" width="17.40625" style="26" customWidth="1"/>
    <col min="14" max="14" width="30" style="26" customWidth="1"/>
    <col min="15" max="15" width="18.7265625" style="26" customWidth="1"/>
    <col min="16" max="16" width="17.40625" style="26" bestFit="1" customWidth="1"/>
    <col min="17" max="17" width="3.1328125" customWidth="1"/>
  </cols>
  <sheetData>
    <row r="2" spans="2:5" ht="18.5" x14ac:dyDescent="0.9">
      <c r="B2" s="31" t="s">
        <v>334</v>
      </c>
      <c r="E2"/>
    </row>
    <row r="3" spans="2:5" ht="9.75" customHeight="1" x14ac:dyDescent="0.8">
      <c r="B3" s="20"/>
      <c r="E3"/>
    </row>
    <row r="4" spans="2:5" x14ac:dyDescent="0.75">
      <c r="C4" t="s">
        <v>308</v>
      </c>
      <c r="E4"/>
    </row>
    <row r="5" spans="2:5" x14ac:dyDescent="0.75">
      <c r="C5" t="s">
        <v>222</v>
      </c>
      <c r="E5"/>
    </row>
    <row r="6" spans="2:5" x14ac:dyDescent="0.75">
      <c r="C6" t="s">
        <v>223</v>
      </c>
      <c r="E6"/>
    </row>
    <row r="7" spans="2:5" ht="9" customHeight="1" x14ac:dyDescent="0.75">
      <c r="E7"/>
    </row>
    <row r="8" spans="2:5" x14ac:dyDescent="0.75">
      <c r="C8" t="s">
        <v>219</v>
      </c>
      <c r="E8"/>
    </row>
    <row r="9" spans="2:5" x14ac:dyDescent="0.75">
      <c r="C9" s="62" t="s">
        <v>72</v>
      </c>
      <c r="D9" t="s">
        <v>220</v>
      </c>
      <c r="E9"/>
    </row>
    <row r="10" spans="2:5" ht="15.5" thickBot="1" x14ac:dyDescent="0.9">
      <c r="C10" s="73" t="s">
        <v>221</v>
      </c>
      <c r="D10" t="s">
        <v>233</v>
      </c>
      <c r="E10"/>
    </row>
    <row r="11" spans="2:5" ht="15.5" thickTop="1" x14ac:dyDescent="0.75">
      <c r="C11" s="67" t="s">
        <v>242</v>
      </c>
      <c r="D11" t="s">
        <v>243</v>
      </c>
      <c r="E11"/>
    </row>
    <row r="12" spans="2:5" ht="12" customHeight="1" x14ac:dyDescent="0.75"/>
    <row r="13" spans="2:5" x14ac:dyDescent="0.75">
      <c r="C13" s="61" t="s">
        <v>224</v>
      </c>
    </row>
    <row r="14" spans="2:5" x14ac:dyDescent="0.75">
      <c r="C14" t="s">
        <v>228</v>
      </c>
    </row>
    <row r="15" spans="2:5" x14ac:dyDescent="0.75">
      <c r="C15" t="s">
        <v>227</v>
      </c>
    </row>
    <row r="16" spans="2:5" x14ac:dyDescent="0.75">
      <c r="C16" t="s">
        <v>229</v>
      </c>
    </row>
    <row r="17" spans="3:4" x14ac:dyDescent="0.75">
      <c r="C17" s="65" t="s">
        <v>247</v>
      </c>
    </row>
    <row r="18" spans="3:4" x14ac:dyDescent="0.75">
      <c r="C18" s="66" t="s">
        <v>231</v>
      </c>
    </row>
    <row r="19" spans="3:4" x14ac:dyDescent="0.75">
      <c r="C19" s="55" t="s">
        <v>230</v>
      </c>
    </row>
    <row r="20" spans="3:4" x14ac:dyDescent="0.75">
      <c r="C20" s="3" t="s">
        <v>232</v>
      </c>
      <c r="D20" t="s">
        <v>240</v>
      </c>
    </row>
    <row r="21" spans="3:4" ht="12" customHeight="1" x14ac:dyDescent="0.75"/>
    <row r="22" spans="3:4" x14ac:dyDescent="0.75">
      <c r="C22" s="61" t="s">
        <v>241</v>
      </c>
    </row>
    <row r="23" spans="3:4" x14ac:dyDescent="0.75">
      <c r="C23" t="s">
        <v>235</v>
      </c>
    </row>
    <row r="24" spans="3:4" x14ac:dyDescent="0.75">
      <c r="C24" t="s">
        <v>244</v>
      </c>
    </row>
    <row r="25" spans="3:4" x14ac:dyDescent="0.75">
      <c r="C25" s="3"/>
    </row>
    <row r="26" spans="3:4" x14ac:dyDescent="0.75">
      <c r="C26" s="69" t="s">
        <v>70</v>
      </c>
    </row>
    <row r="27" spans="3:4" x14ac:dyDescent="0.75">
      <c r="C27" s="70" t="s">
        <v>92</v>
      </c>
    </row>
    <row r="28" spans="3:4" x14ac:dyDescent="0.75">
      <c r="C28" s="71" t="s">
        <v>93</v>
      </c>
    </row>
    <row r="29" spans="3:4" x14ac:dyDescent="0.75">
      <c r="C29" t="s">
        <v>245</v>
      </c>
    </row>
    <row r="30" spans="3:4" x14ac:dyDescent="0.75">
      <c r="C30" s="65">
        <v>1</v>
      </c>
      <c r="D30" t="s">
        <v>237</v>
      </c>
    </row>
    <row r="31" spans="3:4" x14ac:dyDescent="0.75">
      <c r="C31" s="66" t="s">
        <v>236</v>
      </c>
      <c r="D31" t="s">
        <v>238</v>
      </c>
    </row>
    <row r="32" spans="3:4" x14ac:dyDescent="0.75">
      <c r="C32" s="68">
        <v>0</v>
      </c>
      <c r="D32" t="s">
        <v>239</v>
      </c>
    </row>
    <row r="36" spans="3:16" x14ac:dyDescent="0.75">
      <c r="E36" s="80">
        <v>2024</v>
      </c>
      <c r="F36" s="80"/>
      <c r="G36" s="80"/>
      <c r="H36" s="80">
        <v>2025</v>
      </c>
      <c r="I36" s="80"/>
      <c r="J36" s="80"/>
      <c r="K36" s="80">
        <v>2026</v>
      </c>
      <c r="L36" s="80"/>
      <c r="M36" s="80"/>
      <c r="N36" s="80">
        <v>2027</v>
      </c>
      <c r="O36" s="80"/>
      <c r="P36" s="80"/>
    </row>
    <row r="37" spans="3:16" x14ac:dyDescent="0.75">
      <c r="C37" s="42" t="s">
        <v>1</v>
      </c>
      <c r="D37" s="42" t="s">
        <v>307</v>
      </c>
      <c r="E37" s="43" t="s">
        <v>72</v>
      </c>
      <c r="F37" s="59" t="s">
        <v>70</v>
      </c>
      <c r="G37" s="42" t="s">
        <v>71</v>
      </c>
      <c r="H37" s="42" t="s">
        <v>72</v>
      </c>
      <c r="I37" s="42" t="s">
        <v>70</v>
      </c>
      <c r="J37" s="42" t="s">
        <v>71</v>
      </c>
      <c r="K37" s="42" t="s">
        <v>72</v>
      </c>
      <c r="L37" s="42" t="s">
        <v>70</v>
      </c>
      <c r="M37" s="42" t="s">
        <v>71</v>
      </c>
      <c r="N37" s="42" t="s">
        <v>72</v>
      </c>
      <c r="O37" s="42" t="s">
        <v>70</v>
      </c>
      <c r="P37" s="42" t="s">
        <v>71</v>
      </c>
    </row>
    <row r="38" spans="3:16" ht="21.75" customHeight="1" thickBot="1" x14ac:dyDescent="0.9">
      <c r="C38" s="86" t="s">
        <v>20</v>
      </c>
      <c r="D38" s="22" t="s">
        <v>288</v>
      </c>
      <c r="E38" s="38" t="s">
        <v>105</v>
      </c>
      <c r="F38" s="60"/>
      <c r="G38" s="21" cm="1">
        <f t="array" ref="G38">_xlfn.IFS(F38=$C$26, 100%, F38=$C$27, "WIP", F38=$C$28, 0%, F38=$C$25, 0%)</f>
        <v>0</v>
      </c>
      <c r="H38" s="38" t="s">
        <v>258</v>
      </c>
      <c r="I38" s="60"/>
      <c r="J38" s="21" cm="1">
        <f t="array" ref="J38">_xlfn.IFS(I38=$C$26, 100%, I38=$C$27, "WIP", I38=$C$28, 0%, I38=$C$25, 0%)</f>
        <v>0</v>
      </c>
      <c r="K38" s="38" t="s">
        <v>258</v>
      </c>
      <c r="L38" s="60"/>
      <c r="M38" s="21" cm="1">
        <f t="array" ref="M38">_xlfn.IFS(L38=$C$26, 100%, L38=$C$27, "WIP", L38=$C$28, 0%, L38=$C$25, 0%)</f>
        <v>0</v>
      </c>
      <c r="N38" s="38" t="s">
        <v>258</v>
      </c>
      <c r="O38" s="60"/>
      <c r="P38" s="21" cm="1">
        <f t="array" ref="P38">_xlfn.IFS(O38=$C$26, 100%, O38=$C$27, "WIP", O38=$C$28, 0%, O38=$C$25, 0%)</f>
        <v>0</v>
      </c>
    </row>
    <row r="39" spans="3:16" ht="16.25" thickTop="1" thickBot="1" x14ac:dyDescent="0.9">
      <c r="C39" s="87"/>
      <c r="D39" s="79" t="s">
        <v>261</v>
      </c>
      <c r="E39" s="57" t="s">
        <v>259</v>
      </c>
      <c r="F39" s="60"/>
      <c r="G39" s="21" cm="1">
        <f t="array" ref="G39">_xlfn.IFS(F39=$C$26, 100%, F39=$C$27, "WIP", F39=$C$28, 0%, F39=$C$25, 0%)</f>
        <v>0</v>
      </c>
      <c r="H39" s="74" t="s">
        <v>309</v>
      </c>
      <c r="I39" s="60"/>
      <c r="J39" s="21" cm="1">
        <f t="array" ref="J39">_xlfn.IFS(I39=$C$26, 100%, I39=$C$27, "WIP", I39=$C$28, 0%, I39=$C$25, 0%)</f>
        <v>0</v>
      </c>
      <c r="K39" s="74" t="s">
        <v>260</v>
      </c>
      <c r="L39" s="60"/>
      <c r="M39" s="21" cm="1">
        <f t="array" ref="M39">_xlfn.IFS(L39=$C$26, 100%, L39=$C$27, "WIP", L39=$C$28, 0%, L39=$C$25, 0%)</f>
        <v>0</v>
      </c>
      <c r="N39" s="74" t="s">
        <v>260</v>
      </c>
      <c r="O39" s="60"/>
      <c r="P39" s="21" cm="1">
        <f t="array" ref="P39">_xlfn.IFS(O39=$C$26, 100%, O39=$C$27, "WIP", O39=$C$28, 0%, O39=$C$25, 0%)</f>
        <v>0</v>
      </c>
    </row>
    <row r="40" spans="3:16" ht="21.75" customHeight="1" thickTop="1" thickBot="1" x14ac:dyDescent="0.9">
      <c r="C40" s="87"/>
      <c r="D40" s="79" t="s">
        <v>268</v>
      </c>
      <c r="E40" s="57" t="s">
        <v>269</v>
      </c>
      <c r="F40" s="60"/>
      <c r="G40" s="21" cm="1">
        <f t="array" ref="G40">_xlfn.IFS(F40=$C$26, 100%, F40=$C$27, "WIP", F40=$C$28, 0%, F40=$C$25, 0%)</f>
        <v>0</v>
      </c>
      <c r="H40" s="74" t="s">
        <v>270</v>
      </c>
      <c r="I40" s="60"/>
      <c r="J40" s="21" cm="1">
        <f t="array" ref="J40">_xlfn.IFS(I40=$C$26, 100%, I40=$C$27, "WIP", I40=$C$28, 0%, I40=$C$25, 0%)</f>
        <v>0</v>
      </c>
      <c r="K40" s="74" t="s">
        <v>270</v>
      </c>
      <c r="L40" s="60"/>
      <c r="M40" s="21" cm="1">
        <f t="array" ref="M40">_xlfn.IFS(L40=$C$26, 100%, L40=$C$27, "WIP", L40=$C$28, 0%, L40=$C$25, 0%)</f>
        <v>0</v>
      </c>
      <c r="N40" s="74" t="s">
        <v>270</v>
      </c>
      <c r="O40" s="60"/>
      <c r="P40" s="21" cm="1">
        <f t="array" ref="P40">_xlfn.IFS(O40=$C$26, 100%, O40=$C$27, "WIP", O40=$C$28, 0%, O40=$C$25, 0%)</f>
        <v>0</v>
      </c>
    </row>
    <row r="41" spans="3:16" ht="24" customHeight="1" thickTop="1" thickBot="1" x14ac:dyDescent="0.9">
      <c r="C41" s="87"/>
      <c r="D41" s="24" t="s">
        <v>291</v>
      </c>
      <c r="E41" s="53">
        <v>0.1</v>
      </c>
      <c r="F41" s="75"/>
      <c r="G41" s="25">
        <f>IFERROR(F41/E41,"Meta 0")</f>
        <v>0</v>
      </c>
      <c r="H41" s="53">
        <v>0.2</v>
      </c>
      <c r="I41" s="75"/>
      <c r="J41" s="25">
        <f>IFERROR(I41/H41,"Meta 0")</f>
        <v>0</v>
      </c>
      <c r="K41" s="53">
        <v>0.1</v>
      </c>
      <c r="L41" s="75"/>
      <c r="M41" s="25">
        <f>IFERROR(L41/K41,"Meta 0")</f>
        <v>0</v>
      </c>
      <c r="N41" s="53">
        <v>0.1</v>
      </c>
      <c r="O41" s="75"/>
      <c r="P41" s="25">
        <f>IFERROR(O41/N41,"Meta 0")</f>
        <v>0</v>
      </c>
    </row>
    <row r="42" spans="3:16" ht="31" thickTop="1" thickBot="1" x14ac:dyDescent="0.9">
      <c r="C42" s="83" t="s">
        <v>21</v>
      </c>
      <c r="D42" s="22" t="s">
        <v>273</v>
      </c>
      <c r="E42" s="39" t="s">
        <v>310</v>
      </c>
      <c r="F42" s="60"/>
      <c r="G42" s="21" cm="1">
        <f t="array" ref="G42">_xlfn.IFS(F42=$C$26, 100%, F42=$C$27, "WIP", F42=$C$28, 0%, F42=$C$25, 0%)</f>
        <v>0</v>
      </c>
      <c r="H42" s="39" t="s">
        <v>262</v>
      </c>
      <c r="I42" s="60"/>
      <c r="J42" s="21" cm="1">
        <f t="array" ref="J42">_xlfn.IFS(I42=$C$26, 100%, I42=$C$27, "WIP", I42=$C$28, 0%, I42=$C$25, 0%)</f>
        <v>0</v>
      </c>
      <c r="K42" s="39" t="s">
        <v>262</v>
      </c>
      <c r="L42" s="60"/>
      <c r="M42" s="21" cm="1">
        <f t="array" ref="M42">_xlfn.IFS(L42=$C$26, 100%, L42=$C$27, "WIP", L42=$C$28, 0%, L42=$C$25, 0%)</f>
        <v>0</v>
      </c>
      <c r="N42" s="39" t="s">
        <v>262</v>
      </c>
      <c r="O42" s="60"/>
      <c r="P42" s="21" cm="1">
        <f t="array" ref="P42">_xlfn.IFS(O42=$C$26, 100%, O42=$C$27, "WIP", O42=$C$28, 0%, O42=$C$25, 0%)</f>
        <v>0</v>
      </c>
    </row>
    <row r="43" spans="3:16" ht="33.75" customHeight="1" thickTop="1" thickBot="1" x14ac:dyDescent="0.9">
      <c r="C43" s="83"/>
      <c r="D43" s="22" t="s">
        <v>266</v>
      </c>
      <c r="E43" s="38" t="s">
        <v>107</v>
      </c>
      <c r="F43" s="60"/>
      <c r="G43" s="21" cm="1">
        <f t="array" ref="G43">_xlfn.IFS(F43=$C$26, 100%, F43=$C$27, "WIP", F43=$C$28, 0%, F43=$C$25, 0%)</f>
        <v>0</v>
      </c>
      <c r="H43" s="39" t="s">
        <v>311</v>
      </c>
      <c r="I43" s="60"/>
      <c r="J43" s="21" cm="1">
        <f t="array" ref="J43">_xlfn.IFS(I43=$C$26, 100%, I43=$C$27, "WIP", I43=$C$28, 0%, I43=$C$25, 0%)</f>
        <v>0</v>
      </c>
      <c r="K43" s="39" t="s">
        <v>264</v>
      </c>
      <c r="L43" s="60"/>
      <c r="M43" s="21" cm="1">
        <f t="array" ref="M43">_xlfn.IFS(L43=$C$26, 100%, L43=$C$27, "WIP", L43=$C$28, 0%, L43=$C$25, 0%)</f>
        <v>0</v>
      </c>
      <c r="N43" s="39" t="s">
        <v>264</v>
      </c>
      <c r="O43" s="60"/>
      <c r="P43" s="21" cm="1">
        <f t="array" ref="P43">_xlfn.IFS(O43=$C$26, 100%, O43=$C$27, "WIP", O43=$C$28, 0%, O43=$C$25, 0%)</f>
        <v>0</v>
      </c>
    </row>
    <row r="44" spans="3:16" ht="45.75" thickTop="1" thickBot="1" x14ac:dyDescent="0.9">
      <c r="C44" s="83"/>
      <c r="D44" s="22" t="s">
        <v>263</v>
      </c>
      <c r="E44" s="39" t="s">
        <v>104</v>
      </c>
      <c r="F44" s="60"/>
      <c r="G44" s="21" cm="1">
        <f t="array" ref="G44">_xlfn.IFS(F44=$C$26, 100%, F44=$C$27, "WIP", F44=$C$28, 0%, F44=$C$25, 0%)</f>
        <v>0</v>
      </c>
      <c r="H44" s="39" t="s">
        <v>312</v>
      </c>
      <c r="I44" s="60"/>
      <c r="J44" s="21" cm="1">
        <f t="array" ref="J44">_xlfn.IFS(I44=$C$26, 100%, I44=$C$27, "WIP", I44=$C$28, 0%, I44=$C$25, 0%)</f>
        <v>0</v>
      </c>
      <c r="K44" s="39" t="s">
        <v>313</v>
      </c>
      <c r="L44" s="60"/>
      <c r="M44" s="21" cm="1">
        <f t="array" ref="M44">_xlfn.IFS(L44=$C$26, 100%, L44=$C$27, "WIP", L44=$C$28, 0%, L44=$C$25, 0%)</f>
        <v>0</v>
      </c>
      <c r="N44" s="38" t="s">
        <v>265</v>
      </c>
      <c r="O44" s="60"/>
      <c r="P44" s="21" cm="1">
        <f t="array" ref="P44">_xlfn.IFS(O44=$C$26, 100%, O44=$C$27, "WIP", O44=$C$28, 0%, O44=$C$25, 0%)</f>
        <v>0</v>
      </c>
    </row>
    <row r="45" spans="3:16" ht="23.25" customHeight="1" thickTop="1" thickBot="1" x14ac:dyDescent="0.9">
      <c r="C45" s="83"/>
      <c r="D45" s="22" t="s">
        <v>267</v>
      </c>
      <c r="E45" s="53">
        <v>0.1</v>
      </c>
      <c r="F45" s="75"/>
      <c r="G45" s="25">
        <f>IFERROR(F45/E45,"Meta 0")</f>
        <v>0</v>
      </c>
      <c r="H45" s="53">
        <v>0.2</v>
      </c>
      <c r="I45" s="75"/>
      <c r="J45" s="25">
        <f>IFERROR(I45/H45,"Meta 0")</f>
        <v>0</v>
      </c>
      <c r="K45" s="53">
        <v>0.1</v>
      </c>
      <c r="L45" s="75"/>
      <c r="M45" s="25">
        <f>IFERROR(L45/K45,"Meta 0")</f>
        <v>0</v>
      </c>
      <c r="N45" s="53">
        <v>0.05</v>
      </c>
      <c r="O45" s="75"/>
      <c r="P45" s="25">
        <f>IFERROR(O45/N45,"Meta 0")</f>
        <v>0</v>
      </c>
    </row>
    <row r="46" spans="3:16" ht="24" customHeight="1" thickTop="1" thickBot="1" x14ac:dyDescent="0.9">
      <c r="C46" s="83" t="s">
        <v>22</v>
      </c>
      <c r="D46" s="22" t="s">
        <v>272</v>
      </c>
      <c r="E46" s="39">
        <v>2</v>
      </c>
      <c r="F46" s="76"/>
      <c r="G46" s="25">
        <f>IFERROR(F46/E46,"Meta 0")</f>
        <v>0</v>
      </c>
      <c r="H46" s="39">
        <v>3</v>
      </c>
      <c r="I46" s="76"/>
      <c r="J46" s="25">
        <f>IFERROR(I46/H46,"Meta 0")</f>
        <v>0</v>
      </c>
      <c r="K46" s="39" t="s">
        <v>271</v>
      </c>
      <c r="L46" s="60"/>
      <c r="M46" s="21" cm="1">
        <f t="array" ref="M46">_xlfn.IFS(L46=$C$26, 100%, L46=$C$27, "WIP", L46=$C$28, 0%, L46=$C$25, 0%)</f>
        <v>0</v>
      </c>
      <c r="N46" s="39" t="s">
        <v>271</v>
      </c>
      <c r="O46" s="60"/>
      <c r="P46" s="21" cm="1">
        <f t="array" ref="P46">_xlfn.IFS(O46=$C$26, 100%, O46=$C$27, "WIP", O46=$C$28, 0%, O46=$C$25, 0%)</f>
        <v>0</v>
      </c>
    </row>
    <row r="47" spans="3:16" ht="45.75" thickTop="1" thickBot="1" x14ac:dyDescent="0.9">
      <c r="C47" s="83"/>
      <c r="D47" s="22" t="s">
        <v>274</v>
      </c>
      <c r="E47" s="39" t="s">
        <v>275</v>
      </c>
      <c r="F47" s="60"/>
      <c r="G47" s="21" cm="1">
        <f t="array" ref="G47">_xlfn.IFS(F47=$C$26, 100%, F47=$C$27, "WIP", F47=$C$28, 0%, F47=$C$25, 0%)</f>
        <v>0</v>
      </c>
      <c r="H47" s="39" t="s">
        <v>314</v>
      </c>
      <c r="I47" s="60"/>
      <c r="J47" s="21" cm="1">
        <f t="array" ref="J47">_xlfn.IFS(I47=$C$26, 100%, I47=$C$27, "WIP", I47=$C$28, 0%, I47=$C$25, 0%)</f>
        <v>0</v>
      </c>
      <c r="K47" s="39" t="s">
        <v>315</v>
      </c>
      <c r="L47" s="60"/>
      <c r="M47" s="21" cm="1">
        <f t="array" ref="M47">_xlfn.IFS(L47=$C$26, 100%, L47=$C$27, "WIP", L47=$C$28, 0%, L47=$C$25, 0%)</f>
        <v>0</v>
      </c>
      <c r="N47" s="39" t="s">
        <v>276</v>
      </c>
      <c r="O47" s="60"/>
      <c r="P47" s="21" cm="1">
        <f t="array" ref="P47">_xlfn.IFS(O47=$C$26, 100%, O47=$C$27, "WIP", O47=$C$28, 0%, O47=$C$25, 0%)</f>
        <v>0</v>
      </c>
    </row>
    <row r="48" spans="3:16" ht="31" thickTop="1" thickBot="1" x14ac:dyDescent="0.9">
      <c r="C48" s="78" t="s">
        <v>23</v>
      </c>
      <c r="D48" s="22" t="s">
        <v>277</v>
      </c>
      <c r="E48" s="39" t="s">
        <v>278</v>
      </c>
      <c r="F48" s="60"/>
      <c r="G48" s="21" cm="1">
        <f t="array" ref="G48">_xlfn.IFS(F48=$C$26, 100%, F48=$C$27, "WIP", F48=$C$28, 0%, F48=$C$25, 0%)</f>
        <v>0</v>
      </c>
      <c r="H48" s="77" t="s">
        <v>279</v>
      </c>
      <c r="I48" s="60"/>
      <c r="J48" s="21" cm="1">
        <f t="array" ref="J48">_xlfn.IFS(I48=$C$26, 100%, I48=$C$27, "WIP", I48=$C$28, 0%, I48=$C$25, 0%)</f>
        <v>0</v>
      </c>
      <c r="K48" s="77" t="s">
        <v>279</v>
      </c>
      <c r="L48" s="60"/>
      <c r="M48" s="21" cm="1">
        <f t="array" ref="M48">_xlfn.IFS(L48=$C$26, 100%, L48=$C$27, "WIP", L48=$C$28, 0%, L48=$C$25, 0%)</f>
        <v>0</v>
      </c>
      <c r="N48" s="77" t="s">
        <v>279</v>
      </c>
      <c r="O48" s="60"/>
      <c r="P48" s="21" cm="1">
        <f t="array" ref="P48">_xlfn.IFS(O48=$C$26, 100%, O48=$C$27, "WIP", O48=$C$28, 0%, O48=$C$25, 0%)</f>
        <v>0</v>
      </c>
    </row>
    <row r="49" spans="3:16" ht="27.75" customHeight="1" thickTop="1" thickBot="1" x14ac:dyDescent="0.9">
      <c r="C49" s="87" t="s">
        <v>24</v>
      </c>
      <c r="D49" s="22" t="s">
        <v>280</v>
      </c>
      <c r="E49" s="39" t="s">
        <v>108</v>
      </c>
      <c r="F49" s="60"/>
      <c r="G49" s="21" cm="1">
        <f t="array" ref="G49">_xlfn.IFS(F49=$C$26, 100%, F49=$C$27, "WIP", F49=$C$28, 0%, F49=$C$25, 0%)</f>
        <v>0</v>
      </c>
      <c r="H49" s="77" t="s">
        <v>281</v>
      </c>
      <c r="I49" s="60"/>
      <c r="J49" s="21" cm="1">
        <f t="array" ref="J49">_xlfn.IFS(I49=$C$26, 100%, I49=$C$27, "WIP", I49=$C$28, 0%, I49=$C$25, 0%)</f>
        <v>0</v>
      </c>
      <c r="K49" s="77" t="s">
        <v>281</v>
      </c>
      <c r="L49" s="60"/>
      <c r="M49" s="21" cm="1">
        <f t="array" ref="M49">_xlfn.IFS(L49=$C$26, 100%, L49=$C$27, "WIP", L49=$C$28, 0%, L49=$C$25, 0%)</f>
        <v>0</v>
      </c>
      <c r="N49" s="77" t="s">
        <v>281</v>
      </c>
      <c r="O49" s="60"/>
      <c r="P49" s="21" cm="1">
        <f t="array" ref="P49">_xlfn.IFS(O49=$C$26, 100%, O49=$C$27, "WIP", O49=$C$28, 0%, O49=$C$25, 0%)</f>
        <v>0</v>
      </c>
    </row>
    <row r="50" spans="3:16" ht="45.75" thickTop="1" thickBot="1" x14ac:dyDescent="0.9">
      <c r="C50" s="87"/>
      <c r="D50" s="22" t="s">
        <v>282</v>
      </c>
      <c r="E50" s="39" t="s">
        <v>283</v>
      </c>
      <c r="F50" s="60"/>
      <c r="G50" s="21" cm="1">
        <f t="array" ref="G50">_xlfn.IFS(F50=$C$26, 100%, F50=$C$27, "WIP", F50=$C$28, 0%, F50=$C$25, 0%)</f>
        <v>0</v>
      </c>
      <c r="H50" s="39" t="s">
        <v>316</v>
      </c>
      <c r="I50" s="60"/>
      <c r="J50" s="21" cm="1">
        <f t="array" ref="J50">_xlfn.IFS(I50=$C$26, 100%, I50=$C$27, "WIP", I50=$C$28, 0%, I50=$C$25, 0%)</f>
        <v>0</v>
      </c>
      <c r="K50" s="39" t="s">
        <v>317</v>
      </c>
      <c r="L50" s="60"/>
      <c r="M50" s="21" cm="1">
        <f t="array" ref="M50">_xlfn.IFS(L50=$C$26, 100%, L50=$C$27, "WIP", L50=$C$28, 0%, L50=$C$25, 0%)</f>
        <v>0</v>
      </c>
      <c r="N50" s="77" t="s">
        <v>284</v>
      </c>
      <c r="O50" s="60"/>
      <c r="P50" s="21" cm="1">
        <f t="array" ref="P50">_xlfn.IFS(O50=$C$26, 100%, O50=$C$27, "WIP", O50=$C$28, 0%, O50=$C$25, 0%)</f>
        <v>0</v>
      </c>
    </row>
    <row r="51" spans="3:16" ht="45.75" thickTop="1" thickBot="1" x14ac:dyDescent="0.9">
      <c r="C51" s="87"/>
      <c r="D51" s="22" t="s">
        <v>285</v>
      </c>
      <c r="E51" s="39" t="s">
        <v>318</v>
      </c>
      <c r="F51" s="60"/>
      <c r="G51" s="21" cm="1">
        <f t="array" ref="G51">_xlfn.IFS(F51=$C$26, 100%, F51=$C$27, "WIP", F51=$C$28, 0%, F51=$C$25, 0%)</f>
        <v>0</v>
      </c>
      <c r="H51" s="39" t="s">
        <v>318</v>
      </c>
      <c r="I51" s="60"/>
      <c r="J51" s="21" cm="1">
        <f t="array" ref="J51">_xlfn.IFS(I51=$C$26, 100%, I51=$C$27, "WIP", I51=$C$28, 0%, I51=$C$25, 0%)</f>
        <v>0</v>
      </c>
      <c r="K51" s="39" t="s">
        <v>318</v>
      </c>
      <c r="L51" s="60"/>
      <c r="M51" s="21" cm="1">
        <f t="array" ref="M51">_xlfn.IFS(L51=$C$26, 100%, L51=$C$27, "WIP", L51=$C$28, 0%, L51=$C$25, 0%)</f>
        <v>0</v>
      </c>
      <c r="N51" s="39" t="s">
        <v>318</v>
      </c>
      <c r="O51" s="60"/>
      <c r="P51" s="21" cm="1">
        <f t="array" ref="P51">_xlfn.IFS(O51=$C$26, 100%, O51=$C$27, "WIP", O51=$C$28, 0%, O51=$C$25, 0%)</f>
        <v>0</v>
      </c>
    </row>
    <row r="52" spans="3:16" ht="21" customHeight="1" thickTop="1" thickBot="1" x14ac:dyDescent="0.9">
      <c r="C52" s="87"/>
      <c r="D52" s="24" t="s">
        <v>286</v>
      </c>
      <c r="E52" s="39">
        <v>2</v>
      </c>
      <c r="F52" s="76"/>
      <c r="G52" s="25">
        <f>IFERROR(F52/E52,"Meta 0")</f>
        <v>0</v>
      </c>
      <c r="H52" s="39">
        <v>3</v>
      </c>
      <c r="I52" s="76"/>
      <c r="J52" s="25">
        <f>IFERROR(I52/H52,"Meta 0")</f>
        <v>0</v>
      </c>
      <c r="K52" s="39">
        <v>3</v>
      </c>
      <c r="L52" s="76"/>
      <c r="M52" s="25">
        <f>IFERROR(L52/K52,"Meta 0")</f>
        <v>0</v>
      </c>
      <c r="N52" s="39">
        <v>3</v>
      </c>
      <c r="O52" s="76"/>
      <c r="P52" s="25">
        <f>IFERROR(O52/N52,"Meta 0")</f>
        <v>0</v>
      </c>
    </row>
    <row r="53" spans="3:16" ht="21.75" customHeight="1" thickTop="1" thickBot="1" x14ac:dyDescent="0.9">
      <c r="C53" s="87"/>
      <c r="D53" s="24" t="s">
        <v>287</v>
      </c>
      <c r="E53" s="39">
        <v>2</v>
      </c>
      <c r="F53" s="76"/>
      <c r="G53" s="25">
        <f>IFERROR(F53/E53,"Meta 0")</f>
        <v>0</v>
      </c>
      <c r="H53" s="39">
        <v>2</v>
      </c>
      <c r="I53" s="76"/>
      <c r="J53" s="25">
        <f>IFERROR(I53/H53,"Meta 0")</f>
        <v>0</v>
      </c>
      <c r="K53" s="39">
        <v>3</v>
      </c>
      <c r="L53" s="76"/>
      <c r="M53" s="25">
        <f>IFERROR(L53/K53,"Meta 0")</f>
        <v>0</v>
      </c>
      <c r="N53" s="39">
        <v>3</v>
      </c>
      <c r="O53" s="76"/>
      <c r="P53" s="25">
        <f>IFERROR(O53/N53,"Meta 0")</f>
        <v>0</v>
      </c>
    </row>
    <row r="54" spans="3:16" ht="31" thickTop="1" thickBot="1" x14ac:dyDescent="0.9">
      <c r="C54" s="87"/>
      <c r="D54" s="24" t="s">
        <v>289</v>
      </c>
      <c r="E54" s="39" t="s">
        <v>337</v>
      </c>
      <c r="F54" s="60"/>
      <c r="G54" s="21" cm="1">
        <f t="array" ref="G54">_xlfn.IFS(F54=$C$26, 100%, F54=$C$27, "WIP", F54=$C$28, 0%, F54=$C$25, 0%)</f>
        <v>0</v>
      </c>
      <c r="H54" s="39" t="s">
        <v>320</v>
      </c>
      <c r="I54" s="60"/>
      <c r="J54" s="21" cm="1">
        <f t="array" ref="J54">_xlfn.IFS(I54=$C$26, 100%, I54=$C$27, "WIP", I54=$C$28, 0%, I54=$C$25, 0%)</f>
        <v>0</v>
      </c>
      <c r="K54" s="39" t="s">
        <v>319</v>
      </c>
      <c r="L54" s="60"/>
      <c r="M54" s="21" cm="1">
        <f t="array" ref="M54">_xlfn.IFS(L54=$C$26, 100%, L54=$C$27, "WIP", L54=$C$28, 0%, L54=$C$25, 0%)</f>
        <v>0</v>
      </c>
      <c r="N54" s="39" t="s">
        <v>290</v>
      </c>
      <c r="O54" s="60"/>
      <c r="P54" s="21" cm="1">
        <f t="array" ref="P54">_xlfn.IFS(O54=$C$26, 100%, O54=$C$27, "WIP", O54=$C$28, 0%, O54=$C$25, 0%)</f>
        <v>0</v>
      </c>
    </row>
    <row r="55" spans="3:16" ht="31" thickTop="1" thickBot="1" x14ac:dyDescent="0.9">
      <c r="C55" s="83" t="s">
        <v>25</v>
      </c>
      <c r="D55" s="24" t="s">
        <v>292</v>
      </c>
      <c r="E55" s="39" t="s">
        <v>321</v>
      </c>
      <c r="F55" s="60"/>
      <c r="G55" s="21" cm="1">
        <f t="array" ref="G55">_xlfn.IFS(F55=$C$26, 100%, F55=$C$27, "WIP", F55=$C$28, 0%, F55=$C$25, 0%)</f>
        <v>0</v>
      </c>
      <c r="H55" s="39" t="s">
        <v>323</v>
      </c>
      <c r="I55" s="60"/>
      <c r="J55" s="21" cm="1">
        <f t="array" ref="J55">_xlfn.IFS(I55=$C$26, 100%, I55=$C$27, "WIP", I55=$C$28, 0%, I55=$C$25, 0%)</f>
        <v>0</v>
      </c>
      <c r="K55" s="39" t="s">
        <v>293</v>
      </c>
      <c r="L55" s="60"/>
      <c r="M55" s="21" cm="1">
        <f t="array" ref="M55">_xlfn.IFS(L55=$C$26, 100%, L55=$C$27, "WIP", L55=$C$28, 0%, L55=$C$25, 0%)</f>
        <v>0</v>
      </c>
      <c r="N55" s="39" t="s">
        <v>293</v>
      </c>
      <c r="O55" s="60"/>
      <c r="P55" s="21" cm="1">
        <f t="array" ref="P55">_xlfn.IFS(O55=$C$26, 100%, O55=$C$27, "WIP", O55=$C$28, 0%, O55=$C$25, 0%)</f>
        <v>0</v>
      </c>
    </row>
    <row r="56" spans="3:16" ht="31" thickTop="1" thickBot="1" x14ac:dyDescent="0.9">
      <c r="C56" s="83"/>
      <c r="D56" s="22" t="s">
        <v>294</v>
      </c>
      <c r="E56" s="38" t="s">
        <v>109</v>
      </c>
      <c r="F56" s="60"/>
      <c r="G56" s="21" cm="1">
        <f t="array" ref="G56">_xlfn.IFS(F56=$C$26, 100%, F56=$C$27, "WIP", F56=$C$28, 0%, F56=$C$25, 0%)</f>
        <v>0</v>
      </c>
      <c r="H56" s="39" t="s">
        <v>322</v>
      </c>
      <c r="I56" s="60"/>
      <c r="J56" s="21" cm="1">
        <f t="array" ref="J56">_xlfn.IFS(I56=$C$26, 100%, I56=$C$27, "WIP", I56=$C$28, 0%, I56=$C$25, 0%)</f>
        <v>0</v>
      </c>
      <c r="K56" s="39" t="s">
        <v>324</v>
      </c>
      <c r="L56" s="60"/>
      <c r="M56" s="21" cm="1">
        <f t="array" ref="M56">_xlfn.IFS(L56=$C$26, 100%, L56=$C$27, "WIP", L56=$C$28, 0%, L56=$C$25, 0%)</f>
        <v>0</v>
      </c>
      <c r="N56" s="39" t="s">
        <v>325</v>
      </c>
      <c r="O56" s="60"/>
      <c r="P56" s="21" cm="1">
        <f t="array" ref="P56">_xlfn.IFS(O56=$C$26, 100%, O56=$C$27, "WIP", O56=$C$28, 0%, O56=$C$25, 0%)</f>
        <v>0</v>
      </c>
    </row>
    <row r="57" spans="3:16" ht="31" thickTop="1" thickBot="1" x14ac:dyDescent="0.9">
      <c r="C57" s="83"/>
      <c r="D57" s="24" t="s">
        <v>326</v>
      </c>
      <c r="E57" s="39" t="s">
        <v>328</v>
      </c>
      <c r="F57" s="60"/>
      <c r="G57" s="21" cm="1">
        <f t="array" ref="G57">_xlfn.IFS(F57=$C$26, 100%, F57=$C$27, "WIP", F57=$C$28, 0%, F57=$C$25, 0%)</f>
        <v>0</v>
      </c>
      <c r="H57" s="39" t="s">
        <v>327</v>
      </c>
      <c r="I57" s="60"/>
      <c r="J57" s="21" cm="1">
        <f t="array" ref="J57">_xlfn.IFS(I57=$C$26, 100%, I57=$C$27, "WIP", I57=$C$28, 0%, I57=$C$25, 0%)</f>
        <v>0</v>
      </c>
      <c r="K57" s="39" t="s">
        <v>327</v>
      </c>
      <c r="L57" s="60"/>
      <c r="M57" s="21" cm="1">
        <f t="array" ref="M57">_xlfn.IFS(L57=$C$26, 100%, L57=$C$27, "WIP", L57=$C$28, 0%, L57=$C$25, 0%)</f>
        <v>0</v>
      </c>
      <c r="N57" s="39" t="s">
        <v>327</v>
      </c>
      <c r="O57" s="60"/>
      <c r="P57" s="21" cm="1">
        <f t="array" ref="P57">_xlfn.IFS(O57=$C$26, 100%, O57=$C$27, "WIP", O57=$C$28, 0%, O57=$C$25, 0%)</f>
        <v>0</v>
      </c>
    </row>
    <row r="58" spans="3:16" ht="31" thickTop="1" thickBot="1" x14ac:dyDescent="0.9">
      <c r="C58" s="83"/>
      <c r="D58" s="24" t="s">
        <v>329</v>
      </c>
      <c r="E58" s="39" t="s">
        <v>330</v>
      </c>
      <c r="F58" s="60"/>
      <c r="G58" s="21" cm="1">
        <f t="array" ref="G58">_xlfn.IFS(F58=$C$26, 100%, F58=$C$27, "WIP", F58=$C$28, 0%, F58=$C$25, 0%)</f>
        <v>0</v>
      </c>
      <c r="H58" s="39" t="s">
        <v>331</v>
      </c>
      <c r="I58" s="60"/>
      <c r="J58" s="21" cm="1">
        <f t="array" ref="J58">_xlfn.IFS(I58=$C$26, 100%, I58=$C$27, "WIP", I58=$C$28, 0%, I58=$C$25, 0%)</f>
        <v>0</v>
      </c>
      <c r="K58" s="39" t="s">
        <v>332</v>
      </c>
      <c r="L58" s="60"/>
      <c r="M58" s="21" cm="1">
        <f t="array" ref="M58">_xlfn.IFS(L58=$C$26, 100%, L58=$C$27, "WIP", L58=$C$28, 0%, L58=$C$25, 0%)</f>
        <v>0</v>
      </c>
      <c r="N58" s="39" t="s">
        <v>332</v>
      </c>
      <c r="O58" s="60"/>
      <c r="P58" s="21" cm="1">
        <f t="array" ref="P58">_xlfn.IFS(O58=$C$26, 100%, O58=$C$27, "WIP", O58=$C$28, 0%, O58=$C$25, 0%)</f>
        <v>0</v>
      </c>
    </row>
    <row r="59" spans="3:16" ht="31" thickTop="1" thickBot="1" x14ac:dyDescent="0.9">
      <c r="C59" s="83"/>
      <c r="D59" s="24" t="s">
        <v>295</v>
      </c>
      <c r="E59" s="39" t="s">
        <v>296</v>
      </c>
      <c r="F59" s="60"/>
      <c r="G59" s="21" cm="1">
        <f t="array" ref="G59">_xlfn.IFS(F59=$C$26, 100%, F59=$C$27, "WIP", F59=$C$28, 0%, F59=$C$25, 0%)</f>
        <v>0</v>
      </c>
      <c r="H59" s="39" t="s">
        <v>296</v>
      </c>
      <c r="I59" s="60"/>
      <c r="J59" s="21" cm="1">
        <f t="array" ref="J59">_xlfn.IFS(I59=$C$26, 100%, I59=$C$27, "WIP", I59=$C$28, 0%, I59=$C$25, 0%)</f>
        <v>0</v>
      </c>
      <c r="K59" s="39" t="s">
        <v>296</v>
      </c>
      <c r="L59" s="60"/>
      <c r="M59" s="21" cm="1">
        <f t="array" ref="M59">_xlfn.IFS(L59=$C$26, 100%, L59=$C$27, "WIP", L59=$C$28, 0%, L59=$C$25, 0%)</f>
        <v>0</v>
      </c>
      <c r="N59" s="39" t="s">
        <v>296</v>
      </c>
      <c r="O59" s="60"/>
      <c r="P59" s="21" cm="1">
        <f t="array" ref="P59">_xlfn.IFS(O59=$C$26, 100%, O59=$C$27, "WIP", O59=$C$28, 0%, O59=$C$25, 0%)</f>
        <v>0</v>
      </c>
    </row>
    <row r="60" spans="3:16" ht="31" thickTop="1" thickBot="1" x14ac:dyDescent="0.9">
      <c r="C60" s="83"/>
      <c r="D60" s="24" t="s">
        <v>298</v>
      </c>
      <c r="E60" s="39" t="s">
        <v>297</v>
      </c>
      <c r="F60" s="60"/>
      <c r="G60" s="21" cm="1">
        <f t="array" ref="G60">_xlfn.IFS(F60=$C$26, 100%, F60=$C$27, "WIP", F60=$C$28, 0%, F60=$C$25, 0%)</f>
        <v>0</v>
      </c>
      <c r="H60" s="39" t="s">
        <v>297</v>
      </c>
      <c r="I60" s="60"/>
      <c r="J60" s="21" cm="1">
        <f t="array" ref="J60">_xlfn.IFS(I60=$C$26, 100%, I60=$C$27, "WIP", I60=$C$28, 0%, I60=$C$25, 0%)</f>
        <v>0</v>
      </c>
      <c r="K60" s="39" t="s">
        <v>297</v>
      </c>
      <c r="L60" s="60"/>
      <c r="M60" s="21" cm="1">
        <f t="array" ref="M60">_xlfn.IFS(L60=$C$26, 100%, L60=$C$27, "WIP", L60=$C$28, 0%, L60=$C$25, 0%)</f>
        <v>0</v>
      </c>
      <c r="N60" s="39" t="s">
        <v>297</v>
      </c>
      <c r="O60" s="60"/>
      <c r="P60" s="21" cm="1">
        <f t="array" ref="P60">_xlfn.IFS(O60=$C$26, 100%, O60=$C$27, "WIP", O60=$C$28, 0%, O60=$C$25, 0%)</f>
        <v>0</v>
      </c>
    </row>
    <row r="61" spans="3:16" ht="15.5" thickTop="1" x14ac:dyDescent="0.75">
      <c r="F61" s="56"/>
      <c r="G61" s="56"/>
    </row>
  </sheetData>
  <mergeCells count="9">
    <mergeCell ref="E36:G36"/>
    <mergeCell ref="H36:J36"/>
    <mergeCell ref="K36:M36"/>
    <mergeCell ref="N36:P36"/>
    <mergeCell ref="C55:C60"/>
    <mergeCell ref="C42:C45"/>
    <mergeCell ref="C46:C47"/>
    <mergeCell ref="C38:C41"/>
    <mergeCell ref="C49:C54"/>
  </mergeCells>
  <conditionalFormatting sqref="G38:G40 G42:G44 G54:G60">
    <cfRule type="cellIs" dxfId="287" priority="370" operator="equal">
      <formula>$R$44</formula>
    </cfRule>
    <cfRule type="cellIs" dxfId="286" priority="369" operator="equal">
      <formula>0</formula>
    </cfRule>
    <cfRule type="cellIs" dxfId="285" priority="368" operator="equal">
      <formula>"WIP"</formula>
    </cfRule>
    <cfRule type="cellIs" dxfId="284" priority="367" operator="equal">
      <formula>1</formula>
    </cfRule>
  </conditionalFormatting>
  <conditionalFormatting sqref="G41">
    <cfRule type="containsText" dxfId="283" priority="45" operator="containsText" text="Meta 0">
      <formula>NOT(ISERROR(SEARCH("Meta 0",G41)))</formula>
    </cfRule>
    <cfRule type="cellIs" dxfId="282" priority="46" operator="lessThan">
      <formula>0.5</formula>
    </cfRule>
    <cfRule type="cellIs" dxfId="281" priority="49" operator="greaterThan">
      <formula>0.99</formula>
    </cfRule>
    <cfRule type="cellIs" dxfId="280" priority="48" operator="greaterThanOrEqual">
      <formula>0.85</formula>
    </cfRule>
    <cfRule type="cellIs" dxfId="279" priority="47" operator="between">
      <formula>0.84</formula>
      <formula>0.5</formula>
    </cfRule>
  </conditionalFormatting>
  <conditionalFormatting sqref="G45:G46">
    <cfRule type="cellIs" dxfId="278" priority="178" operator="greaterThan">
      <formula>0.99</formula>
    </cfRule>
    <cfRule type="cellIs" dxfId="277" priority="175" operator="lessThan">
      <formula>0.5</formula>
    </cfRule>
    <cfRule type="containsText" dxfId="276" priority="174" operator="containsText" text="Meta 0">
      <formula>NOT(ISERROR(SEARCH("Meta 0",G45)))</formula>
    </cfRule>
    <cfRule type="cellIs" dxfId="275" priority="176" operator="between">
      <formula>0.84</formula>
      <formula>0.5</formula>
    </cfRule>
    <cfRule type="cellIs" dxfId="274" priority="177" operator="greaterThanOrEqual">
      <formula>0.85</formula>
    </cfRule>
  </conditionalFormatting>
  <conditionalFormatting sqref="G47:G51">
    <cfRule type="cellIs" dxfId="273" priority="365" operator="equal">
      <formula>0</formula>
    </cfRule>
    <cfRule type="cellIs" dxfId="272" priority="364" operator="equal">
      <formula>"WIP"</formula>
    </cfRule>
    <cfRule type="cellIs" dxfId="271" priority="363" operator="equal">
      <formula>1</formula>
    </cfRule>
    <cfRule type="cellIs" dxfId="270" priority="366" operator="equal">
      <formula>$R$44</formula>
    </cfRule>
  </conditionalFormatting>
  <conditionalFormatting sqref="G52:G53">
    <cfRule type="cellIs" dxfId="269" priority="69" operator="greaterThan">
      <formula>0.99</formula>
    </cfRule>
    <cfRule type="cellIs" dxfId="268" priority="68" operator="greaterThanOrEqual">
      <formula>0.85</formula>
    </cfRule>
    <cfRule type="containsText" dxfId="267" priority="65" operator="containsText" text="Meta 0">
      <formula>NOT(ISERROR(SEARCH("Meta 0",G52)))</formula>
    </cfRule>
    <cfRule type="cellIs" dxfId="266" priority="66" operator="lessThan">
      <formula>0.5</formula>
    </cfRule>
    <cfRule type="cellIs" dxfId="265" priority="67" operator="between">
      <formula>0.84</formula>
      <formula>0.5</formula>
    </cfRule>
  </conditionalFormatting>
  <conditionalFormatting sqref="J38:J40">
    <cfRule type="cellIs" dxfId="264" priority="158" operator="equal">
      <formula>$R$44</formula>
    </cfRule>
    <cfRule type="cellIs" dxfId="263" priority="156" operator="equal">
      <formula>"WIP"</formula>
    </cfRule>
    <cfRule type="cellIs" dxfId="262" priority="157" operator="equal">
      <formula>0</formula>
    </cfRule>
    <cfRule type="cellIs" dxfId="261" priority="155" operator="equal">
      <formula>1</formula>
    </cfRule>
  </conditionalFormatting>
  <conditionalFormatting sqref="J41">
    <cfRule type="cellIs" dxfId="260" priority="44" operator="greaterThan">
      <formula>0.99</formula>
    </cfRule>
    <cfRule type="cellIs" dxfId="259" priority="43" operator="greaterThanOrEqual">
      <formula>0.85</formula>
    </cfRule>
    <cfRule type="cellIs" dxfId="258" priority="41" operator="lessThan">
      <formula>0.5</formula>
    </cfRule>
    <cfRule type="cellIs" dxfId="257" priority="42" operator="between">
      <formula>0.84</formula>
      <formula>0.5</formula>
    </cfRule>
    <cfRule type="containsText" dxfId="256" priority="40" operator="containsText" text="Meta 0">
      <formula>NOT(ISERROR(SEARCH("Meta 0",J41)))</formula>
    </cfRule>
  </conditionalFormatting>
  <conditionalFormatting sqref="J42:J44">
    <cfRule type="cellIs" dxfId="255" priority="198" operator="equal">
      <formula>$R$44</formula>
    </cfRule>
    <cfRule type="cellIs" dxfId="254" priority="197" operator="equal">
      <formula>0</formula>
    </cfRule>
    <cfRule type="cellIs" dxfId="253" priority="195" operator="equal">
      <formula>1</formula>
    </cfRule>
    <cfRule type="cellIs" dxfId="252" priority="196" operator="equal">
      <formula>"WIP"</formula>
    </cfRule>
  </conditionalFormatting>
  <conditionalFormatting sqref="J45:J46">
    <cfRule type="containsText" dxfId="251" priority="5" operator="containsText" text="Meta 0">
      <formula>NOT(ISERROR(SEARCH("Meta 0",J45)))</formula>
    </cfRule>
    <cfRule type="cellIs" dxfId="250" priority="6" operator="lessThan">
      <formula>0.5</formula>
    </cfRule>
    <cfRule type="cellIs" dxfId="249" priority="8" operator="greaterThanOrEqual">
      <formula>0.85</formula>
    </cfRule>
    <cfRule type="cellIs" dxfId="248" priority="9" operator="greaterThan">
      <formula>0.99</formula>
    </cfRule>
    <cfRule type="cellIs" dxfId="247" priority="7" operator="between">
      <formula>0.84</formula>
      <formula>0.5</formula>
    </cfRule>
  </conditionalFormatting>
  <conditionalFormatting sqref="J47:J51">
    <cfRule type="cellIs" dxfId="246" priority="103" operator="equal">
      <formula>1</formula>
    </cfRule>
    <cfRule type="cellIs" dxfId="245" priority="106" operator="equal">
      <formula>$R$44</formula>
    </cfRule>
    <cfRule type="cellIs" dxfId="244" priority="105" operator="equal">
      <formula>0</formula>
    </cfRule>
    <cfRule type="cellIs" dxfId="243" priority="104" operator="equal">
      <formula>"WIP"</formula>
    </cfRule>
  </conditionalFormatting>
  <conditionalFormatting sqref="J52:J53">
    <cfRule type="cellIs" dxfId="242" priority="63" operator="greaterThanOrEqual">
      <formula>0.85</formula>
    </cfRule>
    <cfRule type="cellIs" dxfId="241" priority="64" operator="greaterThan">
      <formula>0.99</formula>
    </cfRule>
    <cfRule type="containsText" dxfId="240" priority="60" operator="containsText" text="Meta 0">
      <formula>NOT(ISERROR(SEARCH("Meta 0",J52)))</formula>
    </cfRule>
    <cfRule type="cellIs" dxfId="239" priority="61" operator="lessThan">
      <formula>0.5</formula>
    </cfRule>
    <cfRule type="cellIs" dxfId="238" priority="62" operator="between">
      <formula>0.84</formula>
      <formula>0.5</formula>
    </cfRule>
  </conditionalFormatting>
  <conditionalFormatting sqref="J54:J60 M54:M60 P54:P60">
    <cfRule type="cellIs" dxfId="237" priority="4" operator="equal">
      <formula>$R$44</formula>
    </cfRule>
    <cfRule type="cellIs" dxfId="236" priority="1" operator="equal">
      <formula>1</formula>
    </cfRule>
    <cfRule type="cellIs" dxfId="235" priority="3" operator="equal">
      <formula>0</formula>
    </cfRule>
    <cfRule type="cellIs" dxfId="234" priority="2" operator="equal">
      <formula>"WIP"</formula>
    </cfRule>
  </conditionalFormatting>
  <conditionalFormatting sqref="M38:M40">
    <cfRule type="cellIs" dxfId="233" priority="152" operator="equal">
      <formula>"WIP"</formula>
    </cfRule>
    <cfRule type="cellIs" dxfId="232" priority="151" operator="equal">
      <formula>1</formula>
    </cfRule>
    <cfRule type="cellIs" dxfId="231" priority="153" operator="equal">
      <formula>0</formula>
    </cfRule>
    <cfRule type="cellIs" dxfId="230" priority="154" operator="equal">
      <formula>$R$44</formula>
    </cfRule>
  </conditionalFormatting>
  <conditionalFormatting sqref="M41">
    <cfRule type="cellIs" dxfId="229" priority="38" operator="greaterThanOrEqual">
      <formula>0.85</formula>
    </cfRule>
    <cfRule type="cellIs" dxfId="228" priority="39" operator="greaterThan">
      <formula>0.99</formula>
    </cfRule>
    <cfRule type="cellIs" dxfId="227" priority="36" operator="lessThan">
      <formula>0.5</formula>
    </cfRule>
    <cfRule type="cellIs" dxfId="226" priority="37" operator="between">
      <formula>0.84</formula>
      <formula>0.5</formula>
    </cfRule>
    <cfRule type="containsText" dxfId="225" priority="35" operator="containsText" text="Meta 0">
      <formula>NOT(ISERROR(SEARCH("Meta 0",M41)))</formula>
    </cfRule>
  </conditionalFormatting>
  <conditionalFormatting sqref="M42:M44">
    <cfRule type="cellIs" dxfId="224" priority="186" operator="equal">
      <formula>$R$44</formula>
    </cfRule>
    <cfRule type="cellIs" dxfId="223" priority="185" operator="equal">
      <formula>0</formula>
    </cfRule>
    <cfRule type="cellIs" dxfId="222" priority="184" operator="equal">
      <formula>"WIP"</formula>
    </cfRule>
    <cfRule type="cellIs" dxfId="221" priority="183" operator="equal">
      <formula>1</formula>
    </cfRule>
  </conditionalFormatting>
  <conditionalFormatting sqref="M45">
    <cfRule type="cellIs" dxfId="220" priority="168" operator="greaterThan">
      <formula>0.99</formula>
    </cfRule>
    <cfRule type="containsText" dxfId="219" priority="164" operator="containsText" text="Meta 0">
      <formula>NOT(ISERROR(SEARCH("Meta 0",M45)))</formula>
    </cfRule>
    <cfRule type="cellIs" dxfId="218" priority="165" operator="lessThan">
      <formula>0.5</formula>
    </cfRule>
    <cfRule type="cellIs" dxfId="217" priority="167" operator="greaterThanOrEqual">
      <formula>0.85</formula>
    </cfRule>
    <cfRule type="cellIs" dxfId="216" priority="166" operator="between">
      <formula>0.84</formula>
      <formula>0.5</formula>
    </cfRule>
  </conditionalFormatting>
  <conditionalFormatting sqref="M46:M51">
    <cfRule type="cellIs" dxfId="215" priority="76" operator="equal">
      <formula>0</formula>
    </cfRule>
    <cfRule type="cellIs" dxfId="214" priority="75" operator="equal">
      <formula>"WIP"</formula>
    </cfRule>
    <cfRule type="cellIs" dxfId="213" priority="77" operator="equal">
      <formula>$R$44</formula>
    </cfRule>
    <cfRule type="cellIs" dxfId="212" priority="74" operator="equal">
      <formula>1</formula>
    </cfRule>
  </conditionalFormatting>
  <conditionalFormatting sqref="M52:M53">
    <cfRule type="cellIs" dxfId="211" priority="59" operator="greaterThan">
      <formula>0.99</formula>
    </cfRule>
    <cfRule type="cellIs" dxfId="210" priority="58" operator="greaterThanOrEqual">
      <formula>0.85</formula>
    </cfRule>
    <cfRule type="cellIs" dxfId="209" priority="57" operator="between">
      <formula>0.84</formula>
      <formula>0.5</formula>
    </cfRule>
    <cfRule type="containsText" dxfId="208" priority="55" operator="containsText" text="Meta 0">
      <formula>NOT(ISERROR(SEARCH("Meta 0",M52)))</formula>
    </cfRule>
    <cfRule type="cellIs" dxfId="207" priority="56" operator="lessThan">
      <formula>0.5</formula>
    </cfRule>
  </conditionalFormatting>
  <conditionalFormatting sqref="P38:P40">
    <cfRule type="cellIs" dxfId="206" priority="149" operator="equal">
      <formula>0</formula>
    </cfRule>
    <cfRule type="cellIs" dxfId="205" priority="147" operator="equal">
      <formula>1</formula>
    </cfRule>
    <cfRule type="cellIs" dxfId="204" priority="148" operator="equal">
      <formula>"WIP"</formula>
    </cfRule>
    <cfRule type="cellIs" dxfId="203" priority="150" operator="equal">
      <formula>$R$44</formula>
    </cfRule>
  </conditionalFormatting>
  <conditionalFormatting sqref="P41">
    <cfRule type="cellIs" dxfId="202" priority="34" operator="greaterThan">
      <formula>0.99</formula>
    </cfRule>
    <cfRule type="cellIs" dxfId="201" priority="33" operator="greaterThanOrEqual">
      <formula>0.85</formula>
    </cfRule>
    <cfRule type="cellIs" dxfId="200" priority="32" operator="between">
      <formula>0.84</formula>
      <formula>0.5</formula>
    </cfRule>
    <cfRule type="cellIs" dxfId="199" priority="31" operator="lessThan">
      <formula>0.5</formula>
    </cfRule>
    <cfRule type="containsText" dxfId="198" priority="30" operator="containsText" text="Meta 0">
      <formula>NOT(ISERROR(SEARCH("Meta 0",P41)))</formula>
    </cfRule>
  </conditionalFormatting>
  <conditionalFormatting sqref="P42:P44">
    <cfRule type="cellIs" dxfId="197" priority="182" operator="equal">
      <formula>$R$44</formula>
    </cfRule>
    <cfRule type="cellIs" dxfId="196" priority="180" operator="equal">
      <formula>"WIP"</formula>
    </cfRule>
    <cfRule type="cellIs" dxfId="195" priority="179" operator="equal">
      <formula>1</formula>
    </cfRule>
    <cfRule type="cellIs" dxfId="194" priority="181" operator="equal">
      <formula>0</formula>
    </cfRule>
  </conditionalFormatting>
  <conditionalFormatting sqref="P45">
    <cfRule type="cellIs" dxfId="193" priority="160" operator="lessThan">
      <formula>0.5</formula>
    </cfRule>
    <cfRule type="containsText" dxfId="192" priority="159" operator="containsText" text="Meta 0">
      <formula>NOT(ISERROR(SEARCH("Meta 0",P45)))</formula>
    </cfRule>
    <cfRule type="cellIs" dxfId="191" priority="162" operator="greaterThanOrEqual">
      <formula>0.85</formula>
    </cfRule>
    <cfRule type="cellIs" dxfId="190" priority="163" operator="greaterThan">
      <formula>0.99</formula>
    </cfRule>
    <cfRule type="cellIs" dxfId="189" priority="161" operator="between">
      <formula>0.84</formula>
      <formula>0.5</formula>
    </cfRule>
  </conditionalFormatting>
  <conditionalFormatting sqref="P46:P51">
    <cfRule type="cellIs" dxfId="188" priority="70" operator="equal">
      <formula>1</formula>
    </cfRule>
    <cfRule type="cellIs" dxfId="187" priority="71" operator="equal">
      <formula>"WIP"</formula>
    </cfRule>
    <cfRule type="cellIs" dxfId="186" priority="72" operator="equal">
      <formula>0</formula>
    </cfRule>
    <cfRule type="cellIs" dxfId="185" priority="73" operator="equal">
      <formula>$R$44</formula>
    </cfRule>
  </conditionalFormatting>
  <conditionalFormatting sqref="P52:P53">
    <cfRule type="containsText" dxfId="184" priority="50" operator="containsText" text="Meta 0">
      <formula>NOT(ISERROR(SEARCH("Meta 0",P52)))</formula>
    </cfRule>
    <cfRule type="cellIs" dxfId="183" priority="51" operator="lessThan">
      <formula>0.5</formula>
    </cfRule>
    <cfRule type="cellIs" dxfId="182" priority="54" operator="greaterThan">
      <formula>0.99</formula>
    </cfRule>
    <cfRule type="cellIs" dxfId="181" priority="53" operator="greaterThanOrEqual">
      <formula>0.85</formula>
    </cfRule>
    <cfRule type="cellIs" dxfId="180" priority="52" operator="between">
      <formula>0.84</formula>
      <formula>0.5</formula>
    </cfRule>
  </conditionalFormatting>
  <dataValidations count="2">
    <dataValidation type="list" allowBlank="1" showInputMessage="1" showErrorMessage="1" sqref="L42:L44 I42:I44 I39 F47 F49:F51 I49:I51 L49:L51 L46:L47 O46:O47 O49:O51 O42:O44 I47 O54:O60 L54:L60 I54:I60 F54:F60" xr:uid="{01F8949F-630F-4C1D-875C-D2185AA4B58F}">
      <formula1>$C$25:$C$28</formula1>
    </dataValidation>
    <dataValidation type="list" showInputMessage="1" showErrorMessage="1" sqref="I38 I40 O38:O40 F48:F51 I48:I51 L48:L51 O48:O51 O54 F42:F44 F54 I54 L54 F38:F40 L38:L40" xr:uid="{D94B9E17-F711-4831-BA27-C74E25907EAC}">
      <formula1>$C$25:$C$28</formula1>
    </dataValidation>
  </dataValidations>
  <pageMargins left="0.7" right="0.7" top="0.75" bottom="0.75" header="0.3" footer="0.3"/>
  <pageSetup paperSize="9" orientation="portrait" r:id="rId1"/>
  <ignoredErrors>
    <ignoredError sqref="J45 M45 P45 G41 J41 P41 M4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86795-FD41-44B0-B8A7-6DE754D85260}">
  <sheetPr>
    <tabColor theme="7" tint="0.79998168889431442"/>
  </sheetPr>
  <dimension ref="B1:P31"/>
  <sheetViews>
    <sheetView showGridLines="0" zoomScale="80" zoomScaleNormal="80" workbookViewId="0">
      <selection activeCell="C28" sqref="C28"/>
    </sheetView>
  </sheetViews>
  <sheetFormatPr baseColWidth="10" defaultColWidth="11.40625" defaultRowHeight="14.75" x14ac:dyDescent="0.75"/>
  <cols>
    <col min="1" max="1" width="2.40625" customWidth="1"/>
    <col min="2" max="2" width="1.7265625" customWidth="1"/>
    <col min="3" max="3" width="30.86328125" customWidth="1"/>
    <col min="4" max="4" width="47" bestFit="1" customWidth="1"/>
    <col min="5" max="5" width="11.7265625" customWidth="1"/>
    <col min="6" max="6" width="12.86328125" bestFit="1" customWidth="1"/>
    <col min="7" max="7" width="20.54296875" bestFit="1" customWidth="1"/>
    <col min="8" max="8" width="10.54296875" customWidth="1"/>
    <col min="9" max="9" width="12.86328125" bestFit="1" customWidth="1"/>
    <col min="10" max="10" width="20.54296875" bestFit="1" customWidth="1"/>
    <col min="11" max="11" width="11.1328125" customWidth="1"/>
    <col min="12" max="12" width="12.86328125" bestFit="1" customWidth="1"/>
    <col min="13" max="13" width="20.54296875" bestFit="1" customWidth="1"/>
    <col min="14" max="14" width="11.86328125" customWidth="1"/>
    <col min="15" max="15" width="12.86328125" bestFit="1" customWidth="1"/>
    <col min="16" max="16" width="20.54296875" bestFit="1" customWidth="1"/>
  </cols>
  <sheetData>
    <row r="1" spans="2:10" x14ac:dyDescent="0.75">
      <c r="C1" s="61"/>
    </row>
    <row r="2" spans="2:10" s="4" customFormat="1" ht="18.5" x14ac:dyDescent="0.9">
      <c r="B2" s="31" t="s">
        <v>26</v>
      </c>
      <c r="E2"/>
      <c r="F2"/>
      <c r="G2"/>
      <c r="H2"/>
      <c r="I2"/>
      <c r="J2"/>
    </row>
    <row r="3" spans="2:10" s="4" customFormat="1" ht="10.5" customHeight="1" x14ac:dyDescent="0.9">
      <c r="B3" s="31"/>
      <c r="E3"/>
      <c r="F3"/>
      <c r="G3"/>
      <c r="H3"/>
      <c r="I3"/>
      <c r="J3"/>
    </row>
    <row r="4" spans="2:10" s="4" customFormat="1" x14ac:dyDescent="0.75">
      <c r="C4" s="29" t="s">
        <v>116</v>
      </c>
      <c r="E4"/>
      <c r="F4"/>
      <c r="G4"/>
      <c r="H4"/>
      <c r="I4"/>
      <c r="J4"/>
    </row>
    <row r="5" spans="2:10" s="4" customFormat="1" x14ac:dyDescent="0.75">
      <c r="C5" s="29" t="s">
        <v>117</v>
      </c>
      <c r="E5"/>
      <c r="F5"/>
      <c r="G5"/>
      <c r="H5"/>
      <c r="I5"/>
      <c r="J5"/>
    </row>
    <row r="6" spans="2:10" s="4" customFormat="1" x14ac:dyDescent="0.75">
      <c r="C6" s="29" t="s">
        <v>118</v>
      </c>
      <c r="E6"/>
      <c r="F6"/>
      <c r="G6"/>
      <c r="H6"/>
      <c r="I6"/>
      <c r="J6"/>
    </row>
    <row r="7" spans="2:10" s="4" customFormat="1" x14ac:dyDescent="0.75">
      <c r="B7" s="16"/>
      <c r="E7"/>
      <c r="F7"/>
      <c r="G7"/>
      <c r="H7"/>
      <c r="I7"/>
      <c r="J7"/>
    </row>
    <row r="8" spans="2:10" s="4" customFormat="1" ht="15.5" thickBot="1" x14ac:dyDescent="0.9">
      <c r="B8" s="16"/>
      <c r="C8" s="72" t="s">
        <v>221</v>
      </c>
      <c r="D8" s="29" t="s">
        <v>246</v>
      </c>
      <c r="E8"/>
      <c r="F8"/>
      <c r="G8"/>
      <c r="H8"/>
      <c r="I8"/>
      <c r="J8"/>
    </row>
    <row r="9" spans="2:10" ht="15.5" thickTop="1" x14ac:dyDescent="0.75"/>
    <row r="10" spans="2:10" x14ac:dyDescent="0.75">
      <c r="C10" t="s">
        <v>229</v>
      </c>
    </row>
    <row r="11" spans="2:10" x14ac:dyDescent="0.75">
      <c r="C11" s="65" t="s">
        <v>247</v>
      </c>
    </row>
    <row r="12" spans="2:10" x14ac:dyDescent="0.75">
      <c r="C12" s="66" t="s">
        <v>231</v>
      </c>
    </row>
    <row r="13" spans="2:10" x14ac:dyDescent="0.75">
      <c r="C13" s="55" t="s">
        <v>230</v>
      </c>
    </row>
    <row r="14" spans="2:10" x14ac:dyDescent="0.75">
      <c r="C14" s="3" t="s">
        <v>232</v>
      </c>
      <c r="D14" t="s">
        <v>240</v>
      </c>
    </row>
    <row r="17" spans="3:16" x14ac:dyDescent="0.75">
      <c r="C17" s="91" t="s">
        <v>27</v>
      </c>
      <c r="D17" s="91" t="s">
        <v>28</v>
      </c>
      <c r="E17" s="90" t="s">
        <v>0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3:16" x14ac:dyDescent="0.75">
      <c r="C18" s="91"/>
      <c r="D18" s="91"/>
      <c r="E18" s="89">
        <v>2024</v>
      </c>
      <c r="F18" s="89"/>
      <c r="G18" s="89"/>
      <c r="H18" s="89">
        <f>E18+1</f>
        <v>2025</v>
      </c>
      <c r="I18" s="89"/>
      <c r="J18" s="89"/>
      <c r="K18" s="89">
        <f>H18+1</f>
        <v>2026</v>
      </c>
      <c r="L18" s="89"/>
      <c r="M18" s="89"/>
      <c r="N18" s="89">
        <f>K18+1</f>
        <v>2027</v>
      </c>
      <c r="O18" s="89"/>
      <c r="P18" s="89"/>
    </row>
    <row r="19" spans="3:16" x14ac:dyDescent="0.75">
      <c r="C19" s="91"/>
      <c r="D19" s="91"/>
      <c r="E19" s="27" t="s">
        <v>29</v>
      </c>
      <c r="F19" s="27" t="s">
        <v>30</v>
      </c>
      <c r="G19" s="27" t="s">
        <v>31</v>
      </c>
      <c r="H19" s="27" t="s">
        <v>29</v>
      </c>
      <c r="I19" s="27" t="s">
        <v>30</v>
      </c>
      <c r="J19" s="27" t="s">
        <v>31</v>
      </c>
      <c r="K19" s="27" t="s">
        <v>29</v>
      </c>
      <c r="L19" s="27" t="s">
        <v>30</v>
      </c>
      <c r="M19" s="27" t="s">
        <v>31</v>
      </c>
      <c r="N19" s="27" t="s">
        <v>29</v>
      </c>
      <c r="O19" s="51" t="s">
        <v>30</v>
      </c>
      <c r="P19" s="27" t="s">
        <v>31</v>
      </c>
    </row>
    <row r="20" spans="3:16" ht="15.5" thickBot="1" x14ac:dyDescent="0.9">
      <c r="C20" s="92" t="s">
        <v>32</v>
      </c>
      <c r="D20" s="22" t="s">
        <v>106</v>
      </c>
      <c r="E20" s="3">
        <v>2</v>
      </c>
      <c r="F20" s="49"/>
      <c r="G20" s="25">
        <f t="shared" ref="G20:G30" si="0">IFERROR(F20/E20,"Meta 0")</f>
        <v>0</v>
      </c>
      <c r="H20" s="3">
        <v>2</v>
      </c>
      <c r="I20" s="49"/>
      <c r="J20" s="25">
        <f t="shared" ref="J20:J30" si="1">IFERROR(I20/H20,"Meta 0")</f>
        <v>0</v>
      </c>
      <c r="K20" s="3">
        <v>1</v>
      </c>
      <c r="L20" s="49"/>
      <c r="M20" s="25">
        <f t="shared" ref="M20:M30" si="2">IFERROR(L20/K20,"Meta 0")</f>
        <v>0</v>
      </c>
      <c r="N20" s="3">
        <v>1</v>
      </c>
      <c r="O20" s="49"/>
      <c r="P20" s="25">
        <f t="shared" ref="P20:P30" si="3">IFERROR(O20/N20,"Meta 0")</f>
        <v>0</v>
      </c>
    </row>
    <row r="21" spans="3:16" ht="16.25" thickTop="1" thickBot="1" x14ac:dyDescent="0.9">
      <c r="C21" s="92"/>
      <c r="D21" s="22" t="s">
        <v>119</v>
      </c>
      <c r="E21" s="3">
        <v>1</v>
      </c>
      <c r="F21" s="49"/>
      <c r="G21" s="25">
        <f t="shared" si="0"/>
        <v>0</v>
      </c>
      <c r="H21" s="3">
        <v>1</v>
      </c>
      <c r="I21" s="49"/>
      <c r="J21" s="25">
        <f t="shared" si="1"/>
        <v>0</v>
      </c>
      <c r="K21" s="3">
        <v>2</v>
      </c>
      <c r="L21" s="49"/>
      <c r="M21" s="25">
        <f t="shared" si="2"/>
        <v>0</v>
      </c>
      <c r="N21" s="3">
        <v>2</v>
      </c>
      <c r="O21" s="49"/>
      <c r="P21" s="25">
        <f t="shared" si="3"/>
        <v>0</v>
      </c>
    </row>
    <row r="22" spans="3:16" ht="16.25" thickTop="1" thickBot="1" x14ac:dyDescent="0.9">
      <c r="C22" s="93" t="s">
        <v>33</v>
      </c>
      <c r="D22" s="22" t="s">
        <v>120</v>
      </c>
      <c r="E22" s="3">
        <v>2</v>
      </c>
      <c r="F22" s="49"/>
      <c r="G22" s="25">
        <f t="shared" si="0"/>
        <v>0</v>
      </c>
      <c r="H22" s="3">
        <v>2</v>
      </c>
      <c r="I22" s="49"/>
      <c r="J22" s="25">
        <f t="shared" si="1"/>
        <v>0</v>
      </c>
      <c r="K22" s="3">
        <v>2</v>
      </c>
      <c r="L22" s="49"/>
      <c r="M22" s="25">
        <f t="shared" si="2"/>
        <v>0</v>
      </c>
      <c r="N22" s="3">
        <v>2</v>
      </c>
      <c r="O22" s="49"/>
      <c r="P22" s="25">
        <f t="shared" si="3"/>
        <v>0</v>
      </c>
    </row>
    <row r="23" spans="3:16" ht="16.25" thickTop="1" thickBot="1" x14ac:dyDescent="0.9">
      <c r="C23" s="94"/>
      <c r="D23" s="22" t="s">
        <v>110</v>
      </c>
      <c r="E23" s="3">
        <v>1</v>
      </c>
      <c r="F23" s="49"/>
      <c r="G23" s="25">
        <f t="shared" si="0"/>
        <v>0</v>
      </c>
      <c r="H23" s="3">
        <v>1</v>
      </c>
      <c r="I23" s="49"/>
      <c r="J23" s="25">
        <f t="shared" si="1"/>
        <v>0</v>
      </c>
      <c r="K23" s="3">
        <v>1</v>
      </c>
      <c r="L23" s="49"/>
      <c r="M23" s="25">
        <f t="shared" si="2"/>
        <v>0</v>
      </c>
      <c r="N23" s="3">
        <v>1</v>
      </c>
      <c r="O23" s="49"/>
      <c r="P23" s="25">
        <f t="shared" si="3"/>
        <v>0</v>
      </c>
    </row>
    <row r="24" spans="3:16" ht="16.25" thickTop="1" thickBot="1" x14ac:dyDescent="0.9">
      <c r="C24" s="94"/>
      <c r="D24" s="22" t="s">
        <v>111</v>
      </c>
      <c r="E24" s="3">
        <v>1</v>
      </c>
      <c r="F24" s="49"/>
      <c r="G24" s="25">
        <f t="shared" si="0"/>
        <v>0</v>
      </c>
      <c r="H24" s="3">
        <v>1</v>
      </c>
      <c r="I24" s="49"/>
      <c r="J24" s="25">
        <f t="shared" si="1"/>
        <v>0</v>
      </c>
      <c r="K24" s="3">
        <v>1</v>
      </c>
      <c r="L24" s="49"/>
      <c r="M24" s="25">
        <f t="shared" si="2"/>
        <v>0</v>
      </c>
      <c r="N24" s="3">
        <v>1</v>
      </c>
      <c r="O24" s="49"/>
      <c r="P24" s="25">
        <f t="shared" si="3"/>
        <v>0</v>
      </c>
    </row>
    <row r="25" spans="3:16" ht="16.25" thickTop="1" thickBot="1" x14ac:dyDescent="0.9">
      <c r="C25" s="95"/>
      <c r="D25" s="32" t="s">
        <v>134</v>
      </c>
      <c r="E25" s="3">
        <v>0</v>
      </c>
      <c r="F25" s="49"/>
      <c r="G25" s="25" t="str">
        <f>IFERROR(F25/E25,"Meta 0")</f>
        <v>Meta 0</v>
      </c>
      <c r="H25" s="3">
        <v>0</v>
      </c>
      <c r="I25" s="49"/>
      <c r="J25" s="25" t="str">
        <f>IFERROR(I25/H25,"Meta 0")</f>
        <v>Meta 0</v>
      </c>
      <c r="K25" s="3">
        <v>0</v>
      </c>
      <c r="L25" s="49"/>
      <c r="M25" s="25" t="str">
        <f>IFERROR(L25/K25,"Meta 0")</f>
        <v>Meta 0</v>
      </c>
      <c r="N25" s="3">
        <v>0</v>
      </c>
      <c r="O25" s="49"/>
      <c r="P25" s="25" t="str">
        <f>IFERROR(O25/N25,"Meta 0")</f>
        <v>Meta 0</v>
      </c>
    </row>
    <row r="26" spans="3:16" ht="16.25" thickTop="1" thickBot="1" x14ac:dyDescent="0.9">
      <c r="C26" s="11" t="s">
        <v>34</v>
      </c>
      <c r="D26" s="1" t="s">
        <v>112</v>
      </c>
      <c r="E26" s="3">
        <v>1</v>
      </c>
      <c r="F26" s="49"/>
      <c r="G26" s="25">
        <f t="shared" si="0"/>
        <v>0</v>
      </c>
      <c r="H26" s="3">
        <v>1</v>
      </c>
      <c r="I26" s="49"/>
      <c r="J26" s="25">
        <f t="shared" si="1"/>
        <v>0</v>
      </c>
      <c r="K26" s="3">
        <v>1</v>
      </c>
      <c r="L26" s="49"/>
      <c r="M26" s="25">
        <f t="shared" si="2"/>
        <v>0</v>
      </c>
      <c r="N26" s="3">
        <v>1</v>
      </c>
      <c r="O26" s="49"/>
      <c r="P26" s="25">
        <f t="shared" si="3"/>
        <v>0</v>
      </c>
    </row>
    <row r="27" spans="3:16" ht="16.25" thickTop="1" thickBot="1" x14ac:dyDescent="0.9">
      <c r="C27" s="11" t="s">
        <v>35</v>
      </c>
      <c r="D27" s="22" t="s">
        <v>121</v>
      </c>
      <c r="E27" s="3">
        <v>3</v>
      </c>
      <c r="F27" s="49"/>
      <c r="G27" s="25">
        <f t="shared" si="0"/>
        <v>0</v>
      </c>
      <c r="H27" s="3">
        <v>3</v>
      </c>
      <c r="I27" s="49"/>
      <c r="J27" s="25">
        <f t="shared" si="1"/>
        <v>0</v>
      </c>
      <c r="K27" s="3">
        <v>2</v>
      </c>
      <c r="L27" s="49"/>
      <c r="M27" s="25">
        <f t="shared" si="2"/>
        <v>0</v>
      </c>
      <c r="N27" s="3">
        <v>2</v>
      </c>
      <c r="O27" s="49"/>
      <c r="P27" s="25">
        <f t="shared" si="3"/>
        <v>0</v>
      </c>
    </row>
    <row r="28" spans="3:16" ht="16.25" thickTop="1" thickBot="1" x14ac:dyDescent="0.9">
      <c r="C28" s="11" t="s">
        <v>36</v>
      </c>
      <c r="D28" s="1" t="s">
        <v>113</v>
      </c>
      <c r="E28" s="3">
        <v>1</v>
      </c>
      <c r="F28" s="49"/>
      <c r="G28" s="25">
        <f t="shared" si="0"/>
        <v>0</v>
      </c>
      <c r="H28" s="3">
        <v>1</v>
      </c>
      <c r="I28" s="49"/>
      <c r="J28" s="25">
        <f t="shared" si="1"/>
        <v>0</v>
      </c>
      <c r="K28" s="3">
        <v>0</v>
      </c>
      <c r="L28" s="49"/>
      <c r="M28" s="25" t="str">
        <f t="shared" si="2"/>
        <v>Meta 0</v>
      </c>
      <c r="N28" s="3">
        <v>0</v>
      </c>
      <c r="O28" s="49"/>
      <c r="P28" s="25" t="str">
        <f t="shared" si="3"/>
        <v>Meta 0</v>
      </c>
    </row>
    <row r="29" spans="3:16" ht="16.25" thickTop="1" thickBot="1" x14ac:dyDescent="0.9">
      <c r="C29" s="92" t="s">
        <v>37</v>
      </c>
      <c r="D29" s="1" t="s">
        <v>114</v>
      </c>
      <c r="E29" s="3">
        <v>2</v>
      </c>
      <c r="F29" s="49"/>
      <c r="G29" s="25">
        <f t="shared" si="0"/>
        <v>0</v>
      </c>
      <c r="H29" s="3">
        <v>2</v>
      </c>
      <c r="I29" s="49"/>
      <c r="J29" s="25">
        <f t="shared" si="1"/>
        <v>0</v>
      </c>
      <c r="K29" s="3">
        <v>1</v>
      </c>
      <c r="L29" s="49"/>
      <c r="M29" s="25">
        <f t="shared" si="2"/>
        <v>0</v>
      </c>
      <c r="N29" s="3">
        <v>1</v>
      </c>
      <c r="O29" s="49"/>
      <c r="P29" s="25">
        <f t="shared" si="3"/>
        <v>0</v>
      </c>
    </row>
    <row r="30" spans="3:16" ht="16.25" thickTop="1" thickBot="1" x14ac:dyDescent="0.9">
      <c r="C30" s="92"/>
      <c r="D30" s="1" t="s">
        <v>115</v>
      </c>
      <c r="E30" s="3">
        <v>2</v>
      </c>
      <c r="F30" s="49"/>
      <c r="G30" s="25">
        <f t="shared" si="0"/>
        <v>0</v>
      </c>
      <c r="H30" s="3">
        <v>2</v>
      </c>
      <c r="I30" s="49"/>
      <c r="J30" s="25">
        <f t="shared" si="1"/>
        <v>0</v>
      </c>
      <c r="K30" s="3">
        <v>3</v>
      </c>
      <c r="L30" s="49"/>
      <c r="M30" s="25">
        <f t="shared" si="2"/>
        <v>0</v>
      </c>
      <c r="N30" s="3">
        <v>3</v>
      </c>
      <c r="O30" s="49"/>
      <c r="P30" s="25">
        <f t="shared" si="3"/>
        <v>0</v>
      </c>
    </row>
    <row r="31" spans="3:16" ht="15.5" thickTop="1" x14ac:dyDescent="0.75"/>
  </sheetData>
  <mergeCells count="10">
    <mergeCell ref="C17:C19"/>
    <mergeCell ref="C20:C21"/>
    <mergeCell ref="C29:C30"/>
    <mergeCell ref="D17:D19"/>
    <mergeCell ref="C22:C25"/>
    <mergeCell ref="E18:G18"/>
    <mergeCell ref="H18:J18"/>
    <mergeCell ref="K18:M18"/>
    <mergeCell ref="E17:P17"/>
    <mergeCell ref="N18:P18"/>
  </mergeCells>
  <phoneticPr fontId="6" type="noConversion"/>
  <conditionalFormatting sqref="G20:G30">
    <cfRule type="containsText" dxfId="179" priority="36" operator="containsText" text="Meta 0">
      <formula>NOT(ISERROR(SEARCH("Meta 0",G20)))</formula>
    </cfRule>
    <cfRule type="cellIs" dxfId="178" priority="37" operator="lessThan">
      <formula>0.5</formula>
    </cfRule>
    <cfRule type="cellIs" dxfId="177" priority="38" operator="between">
      <formula>0.84</formula>
      <formula>0.5</formula>
    </cfRule>
    <cfRule type="cellIs" dxfId="176" priority="39" operator="greaterThanOrEqual">
      <formula>0.85</formula>
    </cfRule>
    <cfRule type="cellIs" dxfId="175" priority="40" operator="greaterThan">
      <formula>0.99</formula>
    </cfRule>
  </conditionalFormatting>
  <conditionalFormatting sqref="J20:J30">
    <cfRule type="containsText" dxfId="174" priority="11" operator="containsText" text="Meta 0">
      <formula>NOT(ISERROR(SEARCH("Meta 0",J20)))</formula>
    </cfRule>
    <cfRule type="cellIs" dxfId="173" priority="12" operator="lessThan">
      <formula>0.5</formula>
    </cfRule>
    <cfRule type="cellIs" dxfId="172" priority="13" operator="between">
      <formula>0.84</formula>
      <formula>0.5</formula>
    </cfRule>
    <cfRule type="cellIs" dxfId="171" priority="14" operator="greaterThanOrEqual">
      <formula>0.85</formula>
    </cfRule>
    <cfRule type="cellIs" dxfId="170" priority="15" operator="greaterThan">
      <formula>0.99</formula>
    </cfRule>
  </conditionalFormatting>
  <conditionalFormatting sqref="M20:M30">
    <cfRule type="containsText" dxfId="169" priority="6" operator="containsText" text="Meta 0">
      <formula>NOT(ISERROR(SEARCH("Meta 0",M20)))</formula>
    </cfRule>
    <cfRule type="cellIs" dxfId="168" priority="7" operator="lessThan">
      <formula>0.5</formula>
    </cfRule>
    <cfRule type="cellIs" dxfId="167" priority="8" operator="between">
      <formula>0.84</formula>
      <formula>0.5</formula>
    </cfRule>
    <cfRule type="cellIs" dxfId="166" priority="9" operator="greaterThanOrEqual">
      <formula>0.85</formula>
    </cfRule>
    <cfRule type="cellIs" dxfId="165" priority="10" operator="greaterThan">
      <formula>0.99</formula>
    </cfRule>
  </conditionalFormatting>
  <conditionalFormatting sqref="P20:P30">
    <cfRule type="containsText" dxfId="164" priority="1" operator="containsText" text="Meta 0">
      <formula>NOT(ISERROR(SEARCH("Meta 0",P20)))</formula>
    </cfRule>
    <cfRule type="cellIs" dxfId="163" priority="2" operator="lessThan">
      <formula>0.5</formula>
    </cfRule>
    <cfRule type="cellIs" dxfId="162" priority="3" operator="between">
      <formula>0.84</formula>
      <formula>0.5</formula>
    </cfRule>
    <cfRule type="cellIs" dxfId="161" priority="4" operator="greaterThanOrEqual">
      <formula>0.85</formula>
    </cfRule>
    <cfRule type="cellIs" dxfId="16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4ACA-3D4C-43C2-9CD1-45B82D406CB4}">
  <sheetPr>
    <tabColor theme="7" tint="0.79998168889431442"/>
  </sheetPr>
  <dimension ref="B1:P32"/>
  <sheetViews>
    <sheetView showGridLines="0" zoomScale="80" zoomScaleNormal="80" workbookViewId="0">
      <selection activeCell="D31" sqref="D31"/>
    </sheetView>
  </sheetViews>
  <sheetFormatPr baseColWidth="10" defaultColWidth="11.40625" defaultRowHeight="14.75" x14ac:dyDescent="0.75"/>
  <cols>
    <col min="1" max="2" width="2.54296875" customWidth="1"/>
    <col min="3" max="3" width="30.7265625" customWidth="1"/>
    <col min="4" max="4" width="47.26953125" bestFit="1" customWidth="1"/>
    <col min="5" max="5" width="10.86328125" customWidth="1"/>
    <col min="6" max="6" width="14.40625" bestFit="1" customWidth="1"/>
    <col min="7" max="7" width="23" bestFit="1" customWidth="1"/>
    <col min="8" max="8" width="12.26953125" customWidth="1"/>
    <col min="9" max="9" width="14.40625" bestFit="1" customWidth="1"/>
    <col min="10" max="10" width="23" bestFit="1" customWidth="1"/>
    <col min="11" max="11" width="12.54296875" customWidth="1"/>
    <col min="12" max="12" width="14.40625" bestFit="1" customWidth="1"/>
    <col min="13" max="13" width="23" bestFit="1" customWidth="1"/>
    <col min="14" max="14" width="14.7265625" customWidth="1"/>
    <col min="15" max="15" width="14.40625" bestFit="1" customWidth="1"/>
    <col min="16" max="16" width="23" bestFit="1" customWidth="1"/>
  </cols>
  <sheetData>
    <row r="1" spans="2:10" x14ac:dyDescent="0.75">
      <c r="C1" s="61"/>
    </row>
    <row r="2" spans="2:10" s="4" customFormat="1" ht="18.5" x14ac:dyDescent="0.9">
      <c r="B2" s="31" t="s">
        <v>38</v>
      </c>
      <c r="E2"/>
      <c r="F2"/>
      <c r="G2"/>
      <c r="H2"/>
      <c r="I2"/>
      <c r="J2"/>
    </row>
    <row r="3" spans="2:10" s="4" customFormat="1" ht="11.25" customHeight="1" x14ac:dyDescent="0.9">
      <c r="B3" s="31"/>
      <c r="E3"/>
      <c r="F3"/>
      <c r="G3"/>
      <c r="H3"/>
      <c r="I3"/>
      <c r="J3"/>
    </row>
    <row r="4" spans="2:10" s="4" customFormat="1" x14ac:dyDescent="0.75">
      <c r="C4" s="29" t="s">
        <v>122</v>
      </c>
      <c r="E4"/>
      <c r="F4"/>
      <c r="G4"/>
      <c r="H4"/>
      <c r="I4"/>
      <c r="J4"/>
    </row>
    <row r="5" spans="2:10" s="4" customFormat="1" x14ac:dyDescent="0.75">
      <c r="C5" s="29" t="s">
        <v>123</v>
      </c>
      <c r="E5"/>
      <c r="F5"/>
      <c r="G5"/>
      <c r="H5"/>
      <c r="I5"/>
      <c r="J5"/>
    </row>
    <row r="6" spans="2:10" s="4" customFormat="1" x14ac:dyDescent="0.75">
      <c r="C6" s="29" t="s">
        <v>124</v>
      </c>
      <c r="E6"/>
      <c r="F6"/>
      <c r="G6"/>
      <c r="H6"/>
      <c r="I6"/>
      <c r="J6"/>
    </row>
    <row r="7" spans="2:10" s="4" customFormat="1" x14ac:dyDescent="0.75">
      <c r="B7" s="16"/>
      <c r="E7"/>
      <c r="F7"/>
      <c r="G7"/>
      <c r="H7"/>
      <c r="I7"/>
      <c r="J7"/>
    </row>
    <row r="8" spans="2:10" s="4" customFormat="1" ht="15.5" thickBot="1" x14ac:dyDescent="0.9">
      <c r="B8" s="16"/>
      <c r="C8" s="72" t="s">
        <v>221</v>
      </c>
      <c r="D8" s="29" t="s">
        <v>246</v>
      </c>
      <c r="E8"/>
      <c r="F8"/>
      <c r="G8"/>
      <c r="H8"/>
      <c r="I8"/>
      <c r="J8"/>
    </row>
    <row r="9" spans="2:10" s="4" customFormat="1" ht="15.5" thickTop="1" x14ac:dyDescent="0.75">
      <c r="B9"/>
      <c r="C9"/>
      <c r="D9"/>
      <c r="E9"/>
      <c r="F9"/>
      <c r="G9"/>
      <c r="H9"/>
      <c r="I9"/>
      <c r="J9"/>
    </row>
    <row r="10" spans="2:10" s="4" customFormat="1" x14ac:dyDescent="0.75">
      <c r="C10" t="s">
        <v>229</v>
      </c>
      <c r="D10"/>
      <c r="E10"/>
      <c r="F10"/>
      <c r="G10"/>
      <c r="H10"/>
      <c r="I10"/>
      <c r="J10"/>
    </row>
    <row r="11" spans="2:10" s="4" customFormat="1" x14ac:dyDescent="0.75">
      <c r="B11"/>
      <c r="C11" s="65" t="s">
        <v>247</v>
      </c>
      <c r="D11"/>
      <c r="E11"/>
      <c r="F11"/>
      <c r="G11"/>
      <c r="H11"/>
      <c r="I11"/>
      <c r="J11"/>
    </row>
    <row r="12" spans="2:10" s="4" customFormat="1" x14ac:dyDescent="0.75">
      <c r="B12"/>
      <c r="C12" s="66" t="s">
        <v>231</v>
      </c>
      <c r="D12"/>
      <c r="E12"/>
      <c r="F12"/>
      <c r="G12"/>
      <c r="H12"/>
      <c r="I12"/>
      <c r="J12"/>
    </row>
    <row r="13" spans="2:10" s="4" customFormat="1" x14ac:dyDescent="0.75">
      <c r="B13"/>
      <c r="C13" s="55" t="s">
        <v>230</v>
      </c>
      <c r="D13"/>
      <c r="E13"/>
      <c r="F13"/>
      <c r="G13"/>
      <c r="H13"/>
      <c r="I13"/>
      <c r="J13"/>
    </row>
    <row r="14" spans="2:10" s="4" customFormat="1" x14ac:dyDescent="0.75">
      <c r="B14"/>
      <c r="C14" s="3" t="s">
        <v>232</v>
      </c>
      <c r="D14" t="s">
        <v>240</v>
      </c>
      <c r="E14"/>
      <c r="F14"/>
      <c r="G14"/>
      <c r="H14"/>
      <c r="I14"/>
      <c r="J14"/>
    </row>
    <row r="15" spans="2:10" s="4" customFormat="1" x14ac:dyDescent="0.75">
      <c r="B15" s="16"/>
      <c r="E15"/>
      <c r="F15"/>
      <c r="G15"/>
      <c r="H15"/>
      <c r="I15"/>
      <c r="J15"/>
    </row>
    <row r="16" spans="2:10" s="4" customFormat="1" x14ac:dyDescent="0.75">
      <c r="B16" s="16"/>
      <c r="E16"/>
      <c r="F16"/>
      <c r="G16"/>
      <c r="H16"/>
      <c r="I16"/>
      <c r="J16"/>
    </row>
    <row r="17" spans="3:16" x14ac:dyDescent="0.75">
      <c r="C17" s="91" t="s">
        <v>27</v>
      </c>
      <c r="D17" s="91" t="s">
        <v>28</v>
      </c>
      <c r="E17" s="90" t="s">
        <v>0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3:16" x14ac:dyDescent="0.75">
      <c r="C18" s="91"/>
      <c r="D18" s="91"/>
      <c r="E18" s="89">
        <v>2024</v>
      </c>
      <c r="F18" s="89"/>
      <c r="G18" s="89"/>
      <c r="H18" s="89">
        <f>E18+1</f>
        <v>2025</v>
      </c>
      <c r="I18" s="89"/>
      <c r="J18" s="89"/>
      <c r="K18" s="89">
        <f>H18+1</f>
        <v>2026</v>
      </c>
      <c r="L18" s="89"/>
      <c r="M18" s="89"/>
      <c r="N18" s="89">
        <f>K18+1</f>
        <v>2027</v>
      </c>
      <c r="O18" s="89"/>
      <c r="P18" s="89"/>
    </row>
    <row r="19" spans="3:16" x14ac:dyDescent="0.75">
      <c r="C19" s="91"/>
      <c r="D19" s="91"/>
      <c r="E19" s="27" t="s">
        <v>29</v>
      </c>
      <c r="F19" s="27" t="s">
        <v>30</v>
      </c>
      <c r="G19" s="27" t="s">
        <v>31</v>
      </c>
      <c r="H19" s="27" t="s">
        <v>29</v>
      </c>
      <c r="I19" s="27" t="s">
        <v>30</v>
      </c>
      <c r="J19" s="27" t="s">
        <v>31</v>
      </c>
      <c r="K19" s="27" t="s">
        <v>29</v>
      </c>
      <c r="L19" s="27" t="s">
        <v>30</v>
      </c>
      <c r="M19" s="27" t="s">
        <v>31</v>
      </c>
      <c r="N19" s="27" t="s">
        <v>29</v>
      </c>
      <c r="O19" s="27" t="s">
        <v>30</v>
      </c>
      <c r="P19" s="27" t="s">
        <v>31</v>
      </c>
    </row>
    <row r="20" spans="3:16" ht="15.5" thickBot="1" x14ac:dyDescent="0.9">
      <c r="C20" s="92" t="s">
        <v>32</v>
      </c>
      <c r="D20" s="22" t="s">
        <v>106</v>
      </c>
      <c r="E20" s="3">
        <v>2</v>
      </c>
      <c r="F20" s="49"/>
      <c r="G20" s="25">
        <f t="shared" ref="G20:G31" si="0">IFERROR(F20/E20,"Meta 0")</f>
        <v>0</v>
      </c>
      <c r="H20" s="3">
        <v>2</v>
      </c>
      <c r="I20" s="49"/>
      <c r="J20" s="25">
        <f t="shared" ref="J20:J31" si="1">IFERROR(I20/H20,"Meta 0")</f>
        <v>0</v>
      </c>
      <c r="K20" s="3">
        <v>1</v>
      </c>
      <c r="L20" s="49"/>
      <c r="M20" s="25">
        <f t="shared" ref="M20:M31" si="2">IFERROR(L20/K20,"Meta 0")</f>
        <v>0</v>
      </c>
      <c r="N20" s="3">
        <v>1</v>
      </c>
      <c r="O20" s="49"/>
      <c r="P20" s="25">
        <f t="shared" ref="P20:P31" si="3">IFERROR(O20/N20,"Meta 0")</f>
        <v>0</v>
      </c>
    </row>
    <row r="21" spans="3:16" ht="16.25" thickTop="1" thickBot="1" x14ac:dyDescent="0.9">
      <c r="C21" s="92"/>
      <c r="D21" s="22" t="s">
        <v>119</v>
      </c>
      <c r="E21" s="3">
        <v>1</v>
      </c>
      <c r="F21" s="49"/>
      <c r="G21" s="25">
        <f t="shared" si="0"/>
        <v>0</v>
      </c>
      <c r="H21" s="3">
        <v>1</v>
      </c>
      <c r="I21" s="49"/>
      <c r="J21" s="25">
        <f t="shared" si="1"/>
        <v>0</v>
      </c>
      <c r="K21" s="3">
        <v>2</v>
      </c>
      <c r="L21" s="49"/>
      <c r="M21" s="25">
        <f t="shared" si="2"/>
        <v>0</v>
      </c>
      <c r="N21" s="3">
        <v>2</v>
      </c>
      <c r="O21" s="49"/>
      <c r="P21" s="25">
        <f t="shared" si="3"/>
        <v>0</v>
      </c>
    </row>
    <row r="22" spans="3:16" ht="16.25" thickTop="1" thickBot="1" x14ac:dyDescent="0.9">
      <c r="C22" s="93" t="s">
        <v>33</v>
      </c>
      <c r="D22" s="22" t="s">
        <v>120</v>
      </c>
      <c r="E22" s="3">
        <v>2</v>
      </c>
      <c r="F22" s="49"/>
      <c r="G22" s="25">
        <f t="shared" si="0"/>
        <v>0</v>
      </c>
      <c r="H22" s="3">
        <v>2</v>
      </c>
      <c r="I22" s="49"/>
      <c r="J22" s="25">
        <f t="shared" si="1"/>
        <v>0</v>
      </c>
      <c r="K22" s="3">
        <v>2</v>
      </c>
      <c r="L22" s="49"/>
      <c r="M22" s="25">
        <f t="shared" si="2"/>
        <v>0</v>
      </c>
      <c r="N22" s="3">
        <v>2</v>
      </c>
      <c r="O22" s="49"/>
      <c r="P22" s="25">
        <f t="shared" si="3"/>
        <v>0</v>
      </c>
    </row>
    <row r="23" spans="3:16" ht="16.25" thickTop="1" thickBot="1" x14ac:dyDescent="0.9">
      <c r="C23" s="94"/>
      <c r="D23" s="22" t="s">
        <v>110</v>
      </c>
      <c r="E23" s="3">
        <v>1</v>
      </c>
      <c r="F23" s="49"/>
      <c r="G23" s="25">
        <f t="shared" si="0"/>
        <v>0</v>
      </c>
      <c r="H23" s="3">
        <v>1</v>
      </c>
      <c r="I23" s="49"/>
      <c r="J23" s="25">
        <f t="shared" si="1"/>
        <v>0</v>
      </c>
      <c r="K23" s="3">
        <v>1</v>
      </c>
      <c r="L23" s="49"/>
      <c r="M23" s="25">
        <f t="shared" si="2"/>
        <v>0</v>
      </c>
      <c r="N23" s="3">
        <v>1</v>
      </c>
      <c r="O23" s="49"/>
      <c r="P23" s="25">
        <f t="shared" si="3"/>
        <v>0</v>
      </c>
    </row>
    <row r="24" spans="3:16" ht="16.25" thickTop="1" thickBot="1" x14ac:dyDescent="0.9">
      <c r="C24" s="94"/>
      <c r="D24" s="22" t="s">
        <v>111</v>
      </c>
      <c r="E24" s="3">
        <v>0</v>
      </c>
      <c r="F24" s="49"/>
      <c r="G24" s="25" t="str">
        <f t="shared" si="0"/>
        <v>Meta 0</v>
      </c>
      <c r="H24" s="3">
        <v>1</v>
      </c>
      <c r="I24" s="49"/>
      <c r="J24" s="25">
        <f t="shared" si="1"/>
        <v>0</v>
      </c>
      <c r="K24" s="3">
        <v>1</v>
      </c>
      <c r="L24" s="49"/>
      <c r="M24" s="25">
        <f t="shared" si="2"/>
        <v>0</v>
      </c>
      <c r="N24" s="3">
        <v>1</v>
      </c>
      <c r="O24" s="49"/>
      <c r="P24" s="25">
        <f t="shared" si="3"/>
        <v>0</v>
      </c>
    </row>
    <row r="25" spans="3:16" ht="16.25" thickTop="1" thickBot="1" x14ac:dyDescent="0.9">
      <c r="C25" s="95"/>
      <c r="D25" s="32" t="s">
        <v>134</v>
      </c>
      <c r="E25" s="3">
        <v>0</v>
      </c>
      <c r="F25" s="49"/>
      <c r="G25" s="25" t="str">
        <f t="shared" si="0"/>
        <v>Meta 0</v>
      </c>
      <c r="H25" s="3">
        <v>0</v>
      </c>
      <c r="I25" s="49"/>
      <c r="J25" s="25" t="str">
        <f t="shared" si="1"/>
        <v>Meta 0</v>
      </c>
      <c r="K25" s="3">
        <v>0</v>
      </c>
      <c r="L25" s="49"/>
      <c r="M25" s="25" t="str">
        <f t="shared" si="2"/>
        <v>Meta 0</v>
      </c>
      <c r="N25" s="3">
        <v>0</v>
      </c>
      <c r="O25" s="49"/>
      <c r="P25" s="25" t="str">
        <f t="shared" si="3"/>
        <v>Meta 0</v>
      </c>
    </row>
    <row r="26" spans="3:16" ht="16.25" thickTop="1" thickBot="1" x14ac:dyDescent="0.9">
      <c r="C26" s="92" t="s">
        <v>34</v>
      </c>
      <c r="D26" s="1" t="s">
        <v>125</v>
      </c>
      <c r="E26" s="3">
        <v>1</v>
      </c>
      <c r="F26" s="49"/>
      <c r="G26" s="25">
        <f t="shared" si="0"/>
        <v>0</v>
      </c>
      <c r="H26" s="3">
        <v>1</v>
      </c>
      <c r="I26" s="49"/>
      <c r="J26" s="25">
        <f t="shared" si="1"/>
        <v>0</v>
      </c>
      <c r="K26" s="3">
        <v>1</v>
      </c>
      <c r="L26" s="49"/>
      <c r="M26" s="25">
        <f t="shared" si="2"/>
        <v>0</v>
      </c>
      <c r="N26" s="3">
        <v>1</v>
      </c>
      <c r="O26" s="49"/>
      <c r="P26" s="25">
        <f t="shared" si="3"/>
        <v>0</v>
      </c>
    </row>
    <row r="27" spans="3:16" ht="16.25" thickTop="1" thickBot="1" x14ac:dyDescent="0.9">
      <c r="C27" s="92"/>
      <c r="D27" s="1" t="s">
        <v>126</v>
      </c>
      <c r="E27" s="3">
        <v>1</v>
      </c>
      <c r="F27" s="49"/>
      <c r="G27" s="25">
        <f t="shared" si="0"/>
        <v>0</v>
      </c>
      <c r="H27" s="3">
        <v>1</v>
      </c>
      <c r="I27" s="49"/>
      <c r="J27" s="25">
        <f t="shared" si="1"/>
        <v>0</v>
      </c>
      <c r="K27" s="3">
        <v>1</v>
      </c>
      <c r="L27" s="49"/>
      <c r="M27" s="25">
        <f t="shared" si="2"/>
        <v>0</v>
      </c>
      <c r="N27" s="3">
        <v>1</v>
      </c>
      <c r="O27" s="49"/>
      <c r="P27" s="25">
        <f t="shared" si="3"/>
        <v>0</v>
      </c>
    </row>
    <row r="28" spans="3:16" ht="16.25" thickTop="1" thickBot="1" x14ac:dyDescent="0.9">
      <c r="C28" s="11" t="s">
        <v>35</v>
      </c>
      <c r="D28" s="22" t="s">
        <v>121</v>
      </c>
      <c r="E28" s="3">
        <v>3</v>
      </c>
      <c r="F28" s="49"/>
      <c r="G28" s="25">
        <f t="shared" si="0"/>
        <v>0</v>
      </c>
      <c r="H28" s="3">
        <v>3</v>
      </c>
      <c r="I28" s="49"/>
      <c r="J28" s="25">
        <f t="shared" si="1"/>
        <v>0</v>
      </c>
      <c r="K28" s="3">
        <v>2</v>
      </c>
      <c r="L28" s="49"/>
      <c r="M28" s="25">
        <f t="shared" si="2"/>
        <v>0</v>
      </c>
      <c r="N28" s="3">
        <v>2</v>
      </c>
      <c r="O28" s="49"/>
      <c r="P28" s="25">
        <f t="shared" si="3"/>
        <v>0</v>
      </c>
    </row>
    <row r="29" spans="3:16" ht="16.25" thickTop="1" thickBot="1" x14ac:dyDescent="0.9">
      <c r="C29" s="11" t="s">
        <v>36</v>
      </c>
      <c r="D29" s="1" t="s">
        <v>113</v>
      </c>
      <c r="E29" s="3">
        <v>1</v>
      </c>
      <c r="F29" s="49"/>
      <c r="G29" s="25">
        <f t="shared" si="0"/>
        <v>0</v>
      </c>
      <c r="H29" s="3">
        <v>1</v>
      </c>
      <c r="I29" s="49"/>
      <c r="J29" s="25">
        <f t="shared" si="1"/>
        <v>0</v>
      </c>
      <c r="K29" s="3">
        <v>0</v>
      </c>
      <c r="L29" s="49"/>
      <c r="M29" s="25" t="str">
        <f t="shared" si="2"/>
        <v>Meta 0</v>
      </c>
      <c r="N29" s="3">
        <v>0</v>
      </c>
      <c r="O29" s="49"/>
      <c r="P29" s="25" t="str">
        <f t="shared" si="3"/>
        <v>Meta 0</v>
      </c>
    </row>
    <row r="30" spans="3:16" ht="16.25" thickTop="1" thickBot="1" x14ac:dyDescent="0.9">
      <c r="C30" s="92" t="s">
        <v>37</v>
      </c>
      <c r="D30" s="1" t="s">
        <v>114</v>
      </c>
      <c r="E30" s="3">
        <v>2</v>
      </c>
      <c r="F30" s="49"/>
      <c r="G30" s="25">
        <f t="shared" si="0"/>
        <v>0</v>
      </c>
      <c r="H30" s="3">
        <v>2</v>
      </c>
      <c r="I30" s="49"/>
      <c r="J30" s="25">
        <f t="shared" si="1"/>
        <v>0</v>
      </c>
      <c r="K30" s="3">
        <v>1</v>
      </c>
      <c r="L30" s="49"/>
      <c r="M30" s="25">
        <f t="shared" si="2"/>
        <v>0</v>
      </c>
      <c r="N30" s="3">
        <v>1</v>
      </c>
      <c r="O30" s="49"/>
      <c r="P30" s="25">
        <f t="shared" si="3"/>
        <v>0</v>
      </c>
    </row>
    <row r="31" spans="3:16" ht="16.25" thickTop="1" thickBot="1" x14ac:dyDescent="0.9">
      <c r="C31" s="92"/>
      <c r="D31" s="1" t="s">
        <v>115</v>
      </c>
      <c r="E31" s="3">
        <v>2</v>
      </c>
      <c r="F31" s="49"/>
      <c r="G31" s="25">
        <f t="shared" si="0"/>
        <v>0</v>
      </c>
      <c r="H31" s="3">
        <v>2</v>
      </c>
      <c r="I31" s="49"/>
      <c r="J31" s="25">
        <f t="shared" si="1"/>
        <v>0</v>
      </c>
      <c r="K31" s="3">
        <v>3</v>
      </c>
      <c r="L31" s="49"/>
      <c r="M31" s="25">
        <f t="shared" si="2"/>
        <v>0</v>
      </c>
      <c r="N31" s="3">
        <v>3</v>
      </c>
      <c r="O31" s="49"/>
      <c r="P31" s="25">
        <f t="shared" si="3"/>
        <v>0</v>
      </c>
    </row>
    <row r="32" spans="3:16" ht="15.5" thickTop="1" x14ac:dyDescent="0.75"/>
  </sheetData>
  <mergeCells count="11">
    <mergeCell ref="D17:D19"/>
    <mergeCell ref="E17:P17"/>
    <mergeCell ref="E18:G18"/>
    <mergeCell ref="H18:J18"/>
    <mergeCell ref="K18:M18"/>
    <mergeCell ref="N18:P18"/>
    <mergeCell ref="C20:C21"/>
    <mergeCell ref="C30:C31"/>
    <mergeCell ref="C17:C19"/>
    <mergeCell ref="C26:C27"/>
    <mergeCell ref="C22:C25"/>
  </mergeCells>
  <conditionalFormatting sqref="G20:G31">
    <cfRule type="containsText" dxfId="159" priority="16" operator="containsText" text="Meta 0">
      <formula>NOT(ISERROR(SEARCH("Meta 0",G20)))</formula>
    </cfRule>
    <cfRule type="cellIs" dxfId="158" priority="17" operator="lessThan">
      <formula>0.5</formula>
    </cfRule>
    <cfRule type="cellIs" dxfId="157" priority="18" operator="between">
      <formula>0.84</formula>
      <formula>0.5</formula>
    </cfRule>
    <cfRule type="cellIs" dxfId="156" priority="19" operator="greaterThanOrEqual">
      <formula>0.85</formula>
    </cfRule>
    <cfRule type="cellIs" dxfId="155" priority="20" operator="greaterThan">
      <formula>0.99</formula>
    </cfRule>
  </conditionalFormatting>
  <conditionalFormatting sqref="J20:J31">
    <cfRule type="containsText" dxfId="154" priority="11" operator="containsText" text="Meta 0">
      <formula>NOT(ISERROR(SEARCH("Meta 0",J20)))</formula>
    </cfRule>
    <cfRule type="cellIs" dxfId="153" priority="12" operator="lessThan">
      <formula>0.5</formula>
    </cfRule>
    <cfRule type="cellIs" dxfId="152" priority="13" operator="between">
      <formula>0.84</formula>
      <formula>0.5</formula>
    </cfRule>
    <cfRule type="cellIs" dxfId="151" priority="14" operator="greaterThanOrEqual">
      <formula>0.85</formula>
    </cfRule>
    <cfRule type="cellIs" dxfId="150" priority="15" operator="greaterThan">
      <formula>0.99</formula>
    </cfRule>
  </conditionalFormatting>
  <conditionalFormatting sqref="M20:M31">
    <cfRule type="containsText" dxfId="149" priority="6" operator="containsText" text="Meta 0">
      <formula>NOT(ISERROR(SEARCH("Meta 0",M20)))</formula>
    </cfRule>
    <cfRule type="cellIs" dxfId="148" priority="7" operator="lessThan">
      <formula>0.5</formula>
    </cfRule>
    <cfRule type="cellIs" dxfId="147" priority="8" operator="between">
      <formula>0.84</formula>
      <formula>0.5</formula>
    </cfRule>
    <cfRule type="cellIs" dxfId="146" priority="9" operator="greaterThanOrEqual">
      <formula>0.85</formula>
    </cfRule>
    <cfRule type="cellIs" dxfId="145" priority="10" operator="greaterThan">
      <formula>0.99</formula>
    </cfRule>
  </conditionalFormatting>
  <conditionalFormatting sqref="P20:P31">
    <cfRule type="containsText" dxfId="144" priority="1" operator="containsText" text="Meta 0">
      <formula>NOT(ISERROR(SEARCH("Meta 0",P20)))</formula>
    </cfRule>
    <cfRule type="cellIs" dxfId="143" priority="2" operator="lessThan">
      <formula>0.5</formula>
    </cfRule>
    <cfRule type="cellIs" dxfId="142" priority="3" operator="between">
      <formula>0.84</formula>
      <formula>0.5</formula>
    </cfRule>
    <cfRule type="cellIs" dxfId="141" priority="4" operator="greaterThanOrEqual">
      <formula>0.85</formula>
    </cfRule>
    <cfRule type="cellIs" dxfId="14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B4073-EFFD-4B3A-AB45-7E1469231841}">
  <sheetPr>
    <tabColor theme="7" tint="0.79998168889431442"/>
  </sheetPr>
  <dimension ref="B1:P32"/>
  <sheetViews>
    <sheetView showGridLines="0" zoomScale="80" zoomScaleNormal="80" workbookViewId="0">
      <selection activeCell="D28" sqref="D28:D29"/>
    </sheetView>
  </sheetViews>
  <sheetFormatPr baseColWidth="10" defaultColWidth="11.40625" defaultRowHeight="14.75" x14ac:dyDescent="0.75"/>
  <cols>
    <col min="1" max="1" width="3.26953125" customWidth="1"/>
    <col min="2" max="2" width="2.1328125" customWidth="1"/>
    <col min="3" max="3" width="31.40625" customWidth="1"/>
    <col min="4" max="4" width="47" bestFit="1" customWidth="1"/>
    <col min="5" max="5" width="13" customWidth="1"/>
    <col min="6" max="6" width="14.40625" bestFit="1" customWidth="1"/>
    <col min="7" max="7" width="23" bestFit="1" customWidth="1"/>
    <col min="8" max="8" width="12.86328125" customWidth="1"/>
    <col min="9" max="9" width="12.86328125" bestFit="1" customWidth="1"/>
    <col min="10" max="10" width="20.54296875" bestFit="1" customWidth="1"/>
    <col min="11" max="11" width="16" customWidth="1"/>
    <col min="12" max="12" width="12.86328125" bestFit="1" customWidth="1"/>
    <col min="13" max="13" width="20.54296875" bestFit="1" customWidth="1"/>
    <col min="14" max="14" width="14.1328125" customWidth="1"/>
    <col min="15" max="15" width="14.40625" bestFit="1" customWidth="1"/>
    <col min="16" max="16" width="23" bestFit="1" customWidth="1"/>
  </cols>
  <sheetData>
    <row r="1" spans="2:10" x14ac:dyDescent="0.75">
      <c r="C1" s="61"/>
    </row>
    <row r="2" spans="2:10" s="4" customFormat="1" ht="18.5" x14ac:dyDescent="0.9">
      <c r="B2" s="31" t="s">
        <v>39</v>
      </c>
      <c r="E2"/>
      <c r="F2"/>
      <c r="G2"/>
      <c r="H2"/>
      <c r="I2"/>
      <c r="J2"/>
    </row>
    <row r="3" spans="2:10" s="4" customFormat="1" ht="12.75" customHeight="1" x14ac:dyDescent="0.9">
      <c r="B3" s="31"/>
      <c r="E3"/>
      <c r="F3"/>
      <c r="G3"/>
      <c r="H3"/>
      <c r="I3"/>
      <c r="J3"/>
    </row>
    <row r="4" spans="2:10" s="4" customFormat="1" x14ac:dyDescent="0.75">
      <c r="C4" s="29" t="s">
        <v>127</v>
      </c>
      <c r="E4"/>
      <c r="F4"/>
      <c r="G4"/>
      <c r="H4"/>
      <c r="I4"/>
      <c r="J4"/>
    </row>
    <row r="5" spans="2:10" s="4" customFormat="1" x14ac:dyDescent="0.75">
      <c r="C5" s="29" t="s">
        <v>128</v>
      </c>
      <c r="E5"/>
      <c r="F5"/>
      <c r="G5"/>
      <c r="H5"/>
      <c r="I5"/>
      <c r="J5"/>
    </row>
    <row r="6" spans="2:10" s="4" customFormat="1" x14ac:dyDescent="0.75">
      <c r="C6" s="29" t="s">
        <v>129</v>
      </c>
      <c r="E6"/>
      <c r="F6"/>
      <c r="G6"/>
      <c r="H6"/>
      <c r="I6"/>
      <c r="J6"/>
    </row>
    <row r="7" spans="2:10" s="4" customFormat="1" x14ac:dyDescent="0.75">
      <c r="B7" s="16"/>
      <c r="E7"/>
      <c r="F7"/>
      <c r="G7"/>
      <c r="H7"/>
      <c r="I7"/>
      <c r="J7"/>
    </row>
    <row r="8" spans="2:10" s="4" customFormat="1" ht="15.5" thickBot="1" x14ac:dyDescent="0.9">
      <c r="B8" s="16"/>
      <c r="C8" s="72" t="s">
        <v>221</v>
      </c>
      <c r="D8" s="29" t="s">
        <v>246</v>
      </c>
      <c r="E8"/>
      <c r="F8"/>
      <c r="G8"/>
      <c r="H8"/>
      <c r="I8"/>
      <c r="J8"/>
    </row>
    <row r="9" spans="2:10" s="4" customFormat="1" ht="15.5" thickTop="1" x14ac:dyDescent="0.75">
      <c r="B9"/>
      <c r="C9"/>
      <c r="D9"/>
      <c r="E9"/>
      <c r="F9"/>
      <c r="G9"/>
      <c r="H9"/>
      <c r="I9"/>
      <c r="J9"/>
    </row>
    <row r="10" spans="2:10" s="4" customFormat="1" x14ac:dyDescent="0.75">
      <c r="C10" t="s">
        <v>229</v>
      </c>
      <c r="D10"/>
      <c r="E10"/>
      <c r="F10"/>
      <c r="G10"/>
      <c r="H10"/>
      <c r="I10"/>
      <c r="J10"/>
    </row>
    <row r="11" spans="2:10" s="4" customFormat="1" x14ac:dyDescent="0.75">
      <c r="B11"/>
      <c r="C11" s="65" t="s">
        <v>247</v>
      </c>
      <c r="D11"/>
      <c r="E11"/>
      <c r="F11"/>
      <c r="G11"/>
      <c r="H11"/>
      <c r="I11"/>
      <c r="J11"/>
    </row>
    <row r="12" spans="2:10" s="4" customFormat="1" x14ac:dyDescent="0.75">
      <c r="B12"/>
      <c r="C12" s="66" t="s">
        <v>231</v>
      </c>
      <c r="D12"/>
      <c r="E12"/>
      <c r="F12"/>
      <c r="G12"/>
      <c r="H12"/>
      <c r="I12"/>
      <c r="J12"/>
    </row>
    <row r="13" spans="2:10" s="4" customFormat="1" x14ac:dyDescent="0.75">
      <c r="B13"/>
      <c r="C13" s="55" t="s">
        <v>230</v>
      </c>
      <c r="D13"/>
      <c r="E13"/>
      <c r="F13"/>
      <c r="G13"/>
      <c r="H13"/>
      <c r="I13"/>
      <c r="J13"/>
    </row>
    <row r="14" spans="2:10" s="4" customFormat="1" x14ac:dyDescent="0.75">
      <c r="B14"/>
      <c r="C14" s="3" t="s">
        <v>232</v>
      </c>
      <c r="D14" t="s">
        <v>240</v>
      </c>
      <c r="E14"/>
      <c r="F14"/>
      <c r="G14"/>
      <c r="H14"/>
      <c r="I14"/>
      <c r="J14"/>
    </row>
    <row r="15" spans="2:10" s="4" customFormat="1" x14ac:dyDescent="0.75">
      <c r="B15" s="16"/>
      <c r="E15"/>
      <c r="F15"/>
      <c r="G15"/>
      <c r="H15"/>
      <c r="I15"/>
      <c r="J15"/>
    </row>
    <row r="16" spans="2:10" s="4" customFormat="1" x14ac:dyDescent="0.75">
      <c r="B16" s="16"/>
      <c r="E16"/>
      <c r="F16"/>
      <c r="G16"/>
      <c r="H16"/>
      <c r="I16"/>
      <c r="J16"/>
    </row>
    <row r="17" spans="3:16" x14ac:dyDescent="0.75">
      <c r="C17" s="91" t="s">
        <v>27</v>
      </c>
      <c r="D17" s="91" t="s">
        <v>28</v>
      </c>
      <c r="E17" s="90" t="s">
        <v>0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3:16" x14ac:dyDescent="0.75">
      <c r="C18" s="91"/>
      <c r="D18" s="91"/>
      <c r="E18" s="89">
        <v>2024</v>
      </c>
      <c r="F18" s="89"/>
      <c r="G18" s="89"/>
      <c r="H18" s="89">
        <f>E18+1</f>
        <v>2025</v>
      </c>
      <c r="I18" s="89"/>
      <c r="J18" s="89"/>
      <c r="K18" s="89">
        <f>H18+1</f>
        <v>2026</v>
      </c>
      <c r="L18" s="89"/>
      <c r="M18" s="89"/>
      <c r="N18" s="89">
        <f>K18+1</f>
        <v>2027</v>
      </c>
      <c r="O18" s="89"/>
      <c r="P18" s="89"/>
    </row>
    <row r="19" spans="3:16" x14ac:dyDescent="0.75">
      <c r="C19" s="91"/>
      <c r="D19" s="91"/>
      <c r="E19" s="27" t="s">
        <v>29</v>
      </c>
      <c r="F19" s="27" t="s">
        <v>30</v>
      </c>
      <c r="G19" s="27" t="s">
        <v>31</v>
      </c>
      <c r="H19" s="27" t="s">
        <v>29</v>
      </c>
      <c r="I19" s="27" t="s">
        <v>30</v>
      </c>
      <c r="J19" s="27" t="s">
        <v>31</v>
      </c>
      <c r="K19" s="27" t="s">
        <v>29</v>
      </c>
      <c r="L19" s="27" t="s">
        <v>30</v>
      </c>
      <c r="M19" s="27" t="s">
        <v>31</v>
      </c>
      <c r="N19" s="27" t="s">
        <v>29</v>
      </c>
      <c r="O19" s="27" t="s">
        <v>30</v>
      </c>
      <c r="P19" s="27" t="s">
        <v>31</v>
      </c>
    </row>
    <row r="20" spans="3:16" ht="15.5" thickBot="1" x14ac:dyDescent="0.9">
      <c r="C20" s="92" t="s">
        <v>32</v>
      </c>
      <c r="D20" s="22" t="s">
        <v>106</v>
      </c>
      <c r="E20" s="3">
        <v>2</v>
      </c>
      <c r="F20" s="49"/>
      <c r="G20" s="25">
        <f t="shared" ref="G20:G31" si="0">IFERROR(F20/E20,"Meta 0")</f>
        <v>0</v>
      </c>
      <c r="H20" s="3">
        <v>2</v>
      </c>
      <c r="I20" s="49"/>
      <c r="J20" s="25">
        <f t="shared" ref="J20:J31" si="1">IFERROR(I20/H20,"Meta 0")</f>
        <v>0</v>
      </c>
      <c r="K20" s="3">
        <v>1</v>
      </c>
      <c r="L20" s="49"/>
      <c r="M20" s="25">
        <f t="shared" ref="M20:M31" si="2">IFERROR(L20/K20,"Meta 0")</f>
        <v>0</v>
      </c>
      <c r="N20" s="3">
        <v>1</v>
      </c>
      <c r="O20" s="49"/>
      <c r="P20" s="25">
        <f t="shared" ref="P20:P31" si="3">IFERROR(O20/N20,"Meta 0")</f>
        <v>0</v>
      </c>
    </row>
    <row r="21" spans="3:16" ht="16.25" thickTop="1" thickBot="1" x14ac:dyDescent="0.9">
      <c r="C21" s="92"/>
      <c r="D21" s="22" t="s">
        <v>119</v>
      </c>
      <c r="E21" s="3">
        <v>1</v>
      </c>
      <c r="F21" s="49"/>
      <c r="G21" s="25">
        <f t="shared" si="0"/>
        <v>0</v>
      </c>
      <c r="H21" s="3">
        <v>1</v>
      </c>
      <c r="I21" s="49"/>
      <c r="J21" s="25">
        <f t="shared" si="1"/>
        <v>0</v>
      </c>
      <c r="K21" s="3">
        <v>2</v>
      </c>
      <c r="L21" s="49"/>
      <c r="M21" s="25">
        <f t="shared" si="2"/>
        <v>0</v>
      </c>
      <c r="N21" s="3">
        <v>2</v>
      </c>
      <c r="O21" s="49"/>
      <c r="P21" s="25">
        <f t="shared" si="3"/>
        <v>0</v>
      </c>
    </row>
    <row r="22" spans="3:16" ht="16.25" thickTop="1" thickBot="1" x14ac:dyDescent="0.9">
      <c r="C22" s="93" t="s">
        <v>33</v>
      </c>
      <c r="D22" s="22" t="s">
        <v>120</v>
      </c>
      <c r="E22" s="3">
        <v>2</v>
      </c>
      <c r="F22" s="49"/>
      <c r="G22" s="25">
        <f t="shared" si="0"/>
        <v>0</v>
      </c>
      <c r="H22" s="3">
        <v>2</v>
      </c>
      <c r="I22" s="49"/>
      <c r="J22" s="25">
        <f t="shared" si="1"/>
        <v>0</v>
      </c>
      <c r="K22" s="3">
        <v>2</v>
      </c>
      <c r="L22" s="49"/>
      <c r="M22" s="25">
        <f t="shared" si="2"/>
        <v>0</v>
      </c>
      <c r="N22" s="3">
        <v>2</v>
      </c>
      <c r="O22" s="49"/>
      <c r="P22" s="25">
        <f t="shared" si="3"/>
        <v>0</v>
      </c>
    </row>
    <row r="23" spans="3:16" ht="16.25" thickTop="1" thickBot="1" x14ac:dyDescent="0.9">
      <c r="C23" s="94"/>
      <c r="D23" s="22" t="s">
        <v>110</v>
      </c>
      <c r="E23" s="3">
        <v>1</v>
      </c>
      <c r="F23" s="49"/>
      <c r="G23" s="25">
        <f t="shared" si="0"/>
        <v>0</v>
      </c>
      <c r="H23" s="3">
        <v>1</v>
      </c>
      <c r="I23" s="49"/>
      <c r="J23" s="25">
        <f t="shared" si="1"/>
        <v>0</v>
      </c>
      <c r="K23" s="3">
        <v>1</v>
      </c>
      <c r="L23" s="49"/>
      <c r="M23" s="25">
        <f t="shared" si="2"/>
        <v>0</v>
      </c>
      <c r="N23" s="3">
        <v>1</v>
      </c>
      <c r="O23" s="49"/>
      <c r="P23" s="25">
        <f t="shared" si="3"/>
        <v>0</v>
      </c>
    </row>
    <row r="24" spans="3:16" ht="16.25" thickTop="1" thickBot="1" x14ac:dyDescent="0.9">
      <c r="C24" s="94"/>
      <c r="D24" s="22" t="s">
        <v>111</v>
      </c>
      <c r="E24" s="3">
        <v>0</v>
      </c>
      <c r="F24" s="49"/>
      <c r="G24" s="25" t="str">
        <f t="shared" si="0"/>
        <v>Meta 0</v>
      </c>
      <c r="H24" s="3">
        <v>1</v>
      </c>
      <c r="I24" s="49"/>
      <c r="J24" s="25">
        <f t="shared" si="1"/>
        <v>0</v>
      </c>
      <c r="K24" s="3">
        <v>1</v>
      </c>
      <c r="L24" s="49"/>
      <c r="M24" s="25">
        <f t="shared" si="2"/>
        <v>0</v>
      </c>
      <c r="N24" s="3">
        <v>1</v>
      </c>
      <c r="O24" s="49"/>
      <c r="P24" s="25">
        <f t="shared" si="3"/>
        <v>0</v>
      </c>
    </row>
    <row r="25" spans="3:16" ht="16.25" thickTop="1" thickBot="1" x14ac:dyDescent="0.9">
      <c r="C25" s="95"/>
      <c r="D25" s="32" t="s">
        <v>134</v>
      </c>
      <c r="E25" s="3">
        <v>0</v>
      </c>
      <c r="F25" s="49"/>
      <c r="G25" s="25" t="str">
        <f t="shared" si="0"/>
        <v>Meta 0</v>
      </c>
      <c r="H25" s="3">
        <v>0</v>
      </c>
      <c r="I25" s="49"/>
      <c r="J25" s="25" t="str">
        <f t="shared" si="1"/>
        <v>Meta 0</v>
      </c>
      <c r="K25" s="3">
        <v>0</v>
      </c>
      <c r="L25" s="49"/>
      <c r="M25" s="25" t="str">
        <f t="shared" si="2"/>
        <v>Meta 0</v>
      </c>
      <c r="N25" s="3">
        <v>0</v>
      </c>
      <c r="O25" s="49"/>
      <c r="P25" s="25" t="str">
        <f t="shared" si="3"/>
        <v>Meta 0</v>
      </c>
    </row>
    <row r="26" spans="3:16" ht="16.25" thickTop="1" thickBot="1" x14ac:dyDescent="0.9">
      <c r="C26" s="92" t="s">
        <v>34</v>
      </c>
      <c r="D26" s="1" t="s">
        <v>112</v>
      </c>
      <c r="E26" s="3">
        <v>1</v>
      </c>
      <c r="F26" s="49"/>
      <c r="G26" s="25">
        <f t="shared" si="0"/>
        <v>0</v>
      </c>
      <c r="H26" s="3">
        <v>1</v>
      </c>
      <c r="I26" s="49"/>
      <c r="J26" s="25">
        <f t="shared" si="1"/>
        <v>0</v>
      </c>
      <c r="K26" s="3">
        <v>1</v>
      </c>
      <c r="L26" s="49"/>
      <c r="M26" s="25">
        <f t="shared" si="2"/>
        <v>0</v>
      </c>
      <c r="N26" s="3">
        <v>1</v>
      </c>
      <c r="O26" s="49"/>
      <c r="P26" s="25">
        <f t="shared" si="3"/>
        <v>0</v>
      </c>
    </row>
    <row r="27" spans="3:16" ht="16.25" thickTop="1" thickBot="1" x14ac:dyDescent="0.9">
      <c r="C27" s="92"/>
      <c r="D27" s="1" t="s">
        <v>130</v>
      </c>
      <c r="E27" s="3">
        <v>1</v>
      </c>
      <c r="F27" s="49"/>
      <c r="G27" s="25">
        <f t="shared" si="0"/>
        <v>0</v>
      </c>
      <c r="H27" s="3">
        <v>1</v>
      </c>
      <c r="I27" s="49"/>
      <c r="J27" s="25">
        <f t="shared" si="1"/>
        <v>0</v>
      </c>
      <c r="K27" s="3">
        <v>1</v>
      </c>
      <c r="L27" s="49"/>
      <c r="M27" s="25">
        <f t="shared" si="2"/>
        <v>0</v>
      </c>
      <c r="N27" s="3">
        <v>1</v>
      </c>
      <c r="O27" s="49"/>
      <c r="P27" s="25">
        <f t="shared" si="3"/>
        <v>0</v>
      </c>
    </row>
    <row r="28" spans="3:16" ht="16.25" thickTop="1" thickBot="1" x14ac:dyDescent="0.9">
      <c r="C28" s="11" t="s">
        <v>35</v>
      </c>
      <c r="D28" s="22" t="s">
        <v>121</v>
      </c>
      <c r="E28" s="3">
        <v>3</v>
      </c>
      <c r="F28" s="49"/>
      <c r="G28" s="25">
        <f t="shared" si="0"/>
        <v>0</v>
      </c>
      <c r="H28" s="3">
        <v>3</v>
      </c>
      <c r="I28" s="49"/>
      <c r="J28" s="25">
        <f t="shared" si="1"/>
        <v>0</v>
      </c>
      <c r="K28" s="3">
        <v>2</v>
      </c>
      <c r="L28" s="49"/>
      <c r="M28" s="25">
        <f t="shared" si="2"/>
        <v>0</v>
      </c>
      <c r="N28" s="3">
        <v>2</v>
      </c>
      <c r="O28" s="49"/>
      <c r="P28" s="25">
        <f t="shared" si="3"/>
        <v>0</v>
      </c>
    </row>
    <row r="29" spans="3:16" ht="16.25" thickTop="1" thickBot="1" x14ac:dyDescent="0.9">
      <c r="C29" s="11" t="s">
        <v>36</v>
      </c>
      <c r="D29" s="1" t="s">
        <v>113</v>
      </c>
      <c r="E29" s="3">
        <v>1</v>
      </c>
      <c r="F29" s="49"/>
      <c r="G29" s="25">
        <f t="shared" si="0"/>
        <v>0</v>
      </c>
      <c r="H29" s="3">
        <v>1</v>
      </c>
      <c r="I29" s="49"/>
      <c r="J29" s="25">
        <f t="shared" si="1"/>
        <v>0</v>
      </c>
      <c r="K29" s="3">
        <v>0</v>
      </c>
      <c r="L29" s="49"/>
      <c r="M29" s="25" t="str">
        <f t="shared" si="2"/>
        <v>Meta 0</v>
      </c>
      <c r="N29" s="3">
        <v>0</v>
      </c>
      <c r="O29" s="49"/>
      <c r="P29" s="25" t="str">
        <f t="shared" si="3"/>
        <v>Meta 0</v>
      </c>
    </row>
    <row r="30" spans="3:16" ht="16.25" thickTop="1" thickBot="1" x14ac:dyDescent="0.9">
      <c r="C30" s="92" t="s">
        <v>37</v>
      </c>
      <c r="D30" s="1" t="s">
        <v>114</v>
      </c>
      <c r="E30" s="3">
        <v>2</v>
      </c>
      <c r="F30" s="49"/>
      <c r="G30" s="25">
        <f t="shared" si="0"/>
        <v>0</v>
      </c>
      <c r="H30" s="3">
        <v>2</v>
      </c>
      <c r="I30" s="49"/>
      <c r="J30" s="25">
        <f t="shared" si="1"/>
        <v>0</v>
      </c>
      <c r="K30" s="3">
        <v>1</v>
      </c>
      <c r="L30" s="49"/>
      <c r="M30" s="25">
        <f t="shared" si="2"/>
        <v>0</v>
      </c>
      <c r="N30" s="3">
        <v>1</v>
      </c>
      <c r="O30" s="49"/>
      <c r="P30" s="25">
        <f t="shared" si="3"/>
        <v>0</v>
      </c>
    </row>
    <row r="31" spans="3:16" ht="16.25" thickTop="1" thickBot="1" x14ac:dyDescent="0.9">
      <c r="C31" s="92"/>
      <c r="D31" s="1" t="s">
        <v>115</v>
      </c>
      <c r="E31" s="3">
        <v>2</v>
      </c>
      <c r="F31" s="49"/>
      <c r="G31" s="25">
        <f t="shared" si="0"/>
        <v>0</v>
      </c>
      <c r="H31" s="3">
        <v>2</v>
      </c>
      <c r="I31" s="49"/>
      <c r="J31" s="25">
        <f t="shared" si="1"/>
        <v>0</v>
      </c>
      <c r="K31" s="3">
        <v>3</v>
      </c>
      <c r="L31" s="49"/>
      <c r="M31" s="25">
        <f t="shared" si="2"/>
        <v>0</v>
      </c>
      <c r="N31" s="3">
        <v>3</v>
      </c>
      <c r="O31" s="49"/>
      <c r="P31" s="25">
        <f t="shared" si="3"/>
        <v>0</v>
      </c>
    </row>
    <row r="32" spans="3:16" ht="15.5" thickTop="1" x14ac:dyDescent="0.75"/>
  </sheetData>
  <mergeCells count="11">
    <mergeCell ref="C20:C21"/>
    <mergeCell ref="C30:C31"/>
    <mergeCell ref="C26:C27"/>
    <mergeCell ref="C17:C19"/>
    <mergeCell ref="C22:C25"/>
    <mergeCell ref="D17:D19"/>
    <mergeCell ref="E17:P17"/>
    <mergeCell ref="E18:G18"/>
    <mergeCell ref="H18:J18"/>
    <mergeCell ref="K18:M18"/>
    <mergeCell ref="N18:P18"/>
  </mergeCells>
  <conditionalFormatting sqref="G20:G31">
    <cfRule type="containsText" dxfId="139" priority="16" operator="containsText" text="Meta 0">
      <formula>NOT(ISERROR(SEARCH("Meta 0",G20)))</formula>
    </cfRule>
    <cfRule type="cellIs" dxfId="138" priority="17" operator="lessThan">
      <formula>0.5</formula>
    </cfRule>
    <cfRule type="cellIs" dxfId="137" priority="18" operator="between">
      <formula>0.84</formula>
      <formula>0.5</formula>
    </cfRule>
    <cfRule type="cellIs" dxfId="136" priority="19" operator="greaterThanOrEqual">
      <formula>0.85</formula>
    </cfRule>
    <cfRule type="cellIs" dxfId="135" priority="20" operator="greaterThan">
      <formula>0.99</formula>
    </cfRule>
  </conditionalFormatting>
  <conditionalFormatting sqref="J20:J31">
    <cfRule type="containsText" dxfId="134" priority="11" operator="containsText" text="Meta 0">
      <formula>NOT(ISERROR(SEARCH("Meta 0",J20)))</formula>
    </cfRule>
    <cfRule type="cellIs" dxfId="133" priority="12" operator="lessThan">
      <formula>0.5</formula>
    </cfRule>
    <cfRule type="cellIs" dxfId="132" priority="13" operator="between">
      <formula>0.84</formula>
      <formula>0.5</formula>
    </cfRule>
    <cfRule type="cellIs" dxfId="131" priority="14" operator="greaterThanOrEqual">
      <formula>0.85</formula>
    </cfRule>
    <cfRule type="cellIs" dxfId="130" priority="15" operator="greaterThan">
      <formula>0.99</formula>
    </cfRule>
  </conditionalFormatting>
  <conditionalFormatting sqref="M20:M31">
    <cfRule type="containsText" dxfId="129" priority="6" operator="containsText" text="Meta 0">
      <formula>NOT(ISERROR(SEARCH("Meta 0",M20)))</formula>
    </cfRule>
    <cfRule type="cellIs" dxfId="128" priority="7" operator="lessThan">
      <formula>0.5</formula>
    </cfRule>
    <cfRule type="cellIs" dxfId="127" priority="8" operator="between">
      <formula>0.84</formula>
      <formula>0.5</formula>
    </cfRule>
    <cfRule type="cellIs" dxfId="126" priority="9" operator="greaterThanOrEqual">
      <formula>0.85</formula>
    </cfRule>
    <cfRule type="cellIs" dxfId="125" priority="10" operator="greaterThan">
      <formula>0.99</formula>
    </cfRule>
  </conditionalFormatting>
  <conditionalFormatting sqref="P20:P31">
    <cfRule type="containsText" dxfId="124" priority="1" operator="containsText" text="Meta 0">
      <formula>NOT(ISERROR(SEARCH("Meta 0",P20)))</formula>
    </cfRule>
    <cfRule type="cellIs" dxfId="123" priority="2" operator="lessThan">
      <formula>0.5</formula>
    </cfRule>
    <cfRule type="cellIs" dxfId="122" priority="3" operator="between">
      <formula>0.84</formula>
      <formula>0.5</formula>
    </cfRule>
    <cfRule type="cellIs" dxfId="121" priority="4" operator="greaterThanOrEqual">
      <formula>0.85</formula>
    </cfRule>
    <cfRule type="cellIs" dxfId="12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BEB27-1B7E-4B77-B30F-A75F1AB43103}">
  <sheetPr>
    <tabColor theme="7" tint="0.79998168889431442"/>
  </sheetPr>
  <dimension ref="B2:P31"/>
  <sheetViews>
    <sheetView showGridLines="0" zoomScale="80" zoomScaleNormal="80" workbookViewId="0">
      <selection activeCell="P3" sqref="P3"/>
    </sheetView>
  </sheetViews>
  <sheetFormatPr baseColWidth="10" defaultColWidth="11.40625" defaultRowHeight="14.75" x14ac:dyDescent="0.75"/>
  <cols>
    <col min="1" max="1" width="3.1328125" customWidth="1"/>
    <col min="2" max="2" width="2.26953125" customWidth="1"/>
    <col min="3" max="3" width="30.7265625" customWidth="1"/>
    <col min="4" max="4" width="47" bestFit="1" customWidth="1"/>
    <col min="5" max="5" width="16.54296875" customWidth="1"/>
    <col min="6" max="6" width="14.40625" bestFit="1" customWidth="1"/>
    <col min="7" max="7" width="23" bestFit="1" customWidth="1"/>
    <col min="8" max="8" width="15.1328125" customWidth="1"/>
    <col min="9" max="9" width="14.40625" bestFit="1" customWidth="1"/>
    <col min="10" max="10" width="23" bestFit="1" customWidth="1"/>
    <col min="11" max="11" width="16.26953125" customWidth="1"/>
    <col min="12" max="12" width="14.40625" bestFit="1" customWidth="1"/>
    <col min="13" max="13" width="23" bestFit="1" customWidth="1"/>
    <col min="14" max="14" width="14.86328125" customWidth="1"/>
    <col min="15" max="15" width="14.40625" bestFit="1" customWidth="1"/>
    <col min="16" max="16" width="23" bestFit="1" customWidth="1"/>
  </cols>
  <sheetData>
    <row r="2" spans="2:10" s="4" customFormat="1" ht="18.5" x14ac:dyDescent="0.9">
      <c r="B2" s="31" t="s">
        <v>40</v>
      </c>
      <c r="E2"/>
      <c r="F2"/>
      <c r="G2"/>
      <c r="H2"/>
      <c r="I2"/>
      <c r="J2"/>
    </row>
    <row r="3" spans="2:10" s="4" customFormat="1" ht="12" customHeight="1" x14ac:dyDescent="0.9">
      <c r="B3" s="31"/>
      <c r="E3"/>
      <c r="F3"/>
      <c r="G3"/>
      <c r="H3"/>
      <c r="I3"/>
      <c r="J3"/>
    </row>
    <row r="4" spans="2:10" s="4" customFormat="1" x14ac:dyDescent="0.75">
      <c r="C4" s="29" t="s">
        <v>131</v>
      </c>
      <c r="E4"/>
      <c r="F4"/>
      <c r="G4"/>
      <c r="H4"/>
      <c r="I4"/>
      <c r="J4"/>
    </row>
    <row r="5" spans="2:10" s="4" customFormat="1" x14ac:dyDescent="0.75">
      <c r="C5" s="29" t="s">
        <v>132</v>
      </c>
      <c r="E5"/>
      <c r="F5"/>
      <c r="G5"/>
      <c r="H5"/>
      <c r="I5"/>
      <c r="J5"/>
    </row>
    <row r="6" spans="2:10" s="4" customFormat="1" x14ac:dyDescent="0.75">
      <c r="C6" s="29" t="s">
        <v>133</v>
      </c>
      <c r="E6"/>
      <c r="F6"/>
      <c r="G6"/>
      <c r="H6"/>
      <c r="I6"/>
      <c r="J6"/>
    </row>
    <row r="7" spans="2:10" s="4" customFormat="1" x14ac:dyDescent="0.75">
      <c r="B7" s="16"/>
      <c r="E7"/>
      <c r="F7"/>
      <c r="G7"/>
      <c r="H7"/>
      <c r="I7"/>
      <c r="J7"/>
    </row>
    <row r="8" spans="2:10" s="4" customFormat="1" ht="15.5" thickBot="1" x14ac:dyDescent="0.9">
      <c r="B8" s="16"/>
      <c r="C8" s="72" t="s">
        <v>221</v>
      </c>
      <c r="D8" s="29" t="s">
        <v>246</v>
      </c>
      <c r="E8"/>
      <c r="F8"/>
      <c r="G8"/>
      <c r="H8"/>
      <c r="I8"/>
      <c r="J8"/>
    </row>
    <row r="9" spans="2:10" s="4" customFormat="1" ht="15.5" thickTop="1" x14ac:dyDescent="0.75">
      <c r="B9"/>
      <c r="C9"/>
      <c r="D9"/>
      <c r="E9"/>
      <c r="F9"/>
      <c r="G9"/>
      <c r="H9"/>
      <c r="I9"/>
      <c r="J9"/>
    </row>
    <row r="10" spans="2:10" s="4" customFormat="1" x14ac:dyDescent="0.75">
      <c r="C10" t="s">
        <v>229</v>
      </c>
      <c r="D10"/>
      <c r="E10"/>
      <c r="F10"/>
      <c r="G10"/>
      <c r="H10"/>
      <c r="I10"/>
      <c r="J10"/>
    </row>
    <row r="11" spans="2:10" s="4" customFormat="1" x14ac:dyDescent="0.75">
      <c r="B11"/>
      <c r="C11" s="65" t="s">
        <v>247</v>
      </c>
      <c r="D11"/>
      <c r="E11"/>
      <c r="F11"/>
      <c r="G11"/>
      <c r="H11"/>
      <c r="I11"/>
      <c r="J11"/>
    </row>
    <row r="12" spans="2:10" s="4" customFormat="1" x14ac:dyDescent="0.75">
      <c r="B12"/>
      <c r="C12" s="66" t="s">
        <v>231</v>
      </c>
      <c r="D12"/>
      <c r="E12"/>
      <c r="F12"/>
      <c r="G12"/>
      <c r="H12"/>
      <c r="I12"/>
      <c r="J12"/>
    </row>
    <row r="13" spans="2:10" s="4" customFormat="1" x14ac:dyDescent="0.75">
      <c r="B13"/>
      <c r="C13" s="55" t="s">
        <v>230</v>
      </c>
      <c r="D13"/>
      <c r="E13"/>
      <c r="F13"/>
      <c r="G13"/>
      <c r="H13"/>
      <c r="I13"/>
      <c r="J13"/>
    </row>
    <row r="14" spans="2:10" s="4" customFormat="1" x14ac:dyDescent="0.75">
      <c r="B14"/>
      <c r="C14" s="3" t="s">
        <v>232</v>
      </c>
      <c r="D14" t="s">
        <v>240</v>
      </c>
      <c r="E14"/>
      <c r="F14"/>
      <c r="G14"/>
      <c r="H14"/>
      <c r="I14"/>
      <c r="J14"/>
    </row>
    <row r="15" spans="2:10" s="4" customFormat="1" x14ac:dyDescent="0.75">
      <c r="B15" s="16"/>
      <c r="E15"/>
      <c r="F15"/>
      <c r="G15"/>
      <c r="H15"/>
      <c r="I15"/>
      <c r="J15"/>
    </row>
    <row r="16" spans="2:10" s="4" customFormat="1" x14ac:dyDescent="0.75">
      <c r="B16" s="16"/>
      <c r="E16"/>
      <c r="F16"/>
      <c r="G16"/>
      <c r="H16"/>
      <c r="I16"/>
      <c r="J16"/>
    </row>
    <row r="17" spans="3:16" x14ac:dyDescent="0.75">
      <c r="C17" s="91" t="s">
        <v>27</v>
      </c>
      <c r="D17" s="91" t="s">
        <v>28</v>
      </c>
      <c r="E17" s="90" t="s">
        <v>0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3:16" x14ac:dyDescent="0.75">
      <c r="C18" s="91"/>
      <c r="D18" s="91"/>
      <c r="E18" s="89">
        <v>2024</v>
      </c>
      <c r="F18" s="89"/>
      <c r="G18" s="89"/>
      <c r="H18" s="89">
        <f>E18+1</f>
        <v>2025</v>
      </c>
      <c r="I18" s="89"/>
      <c r="J18" s="89"/>
      <c r="K18" s="89">
        <f>H18+1</f>
        <v>2026</v>
      </c>
      <c r="L18" s="89"/>
      <c r="M18" s="89"/>
      <c r="N18" s="89">
        <f>K18+1</f>
        <v>2027</v>
      </c>
      <c r="O18" s="89"/>
      <c r="P18" s="89"/>
    </row>
    <row r="19" spans="3:16" x14ac:dyDescent="0.75">
      <c r="C19" s="91"/>
      <c r="D19" s="91"/>
      <c r="E19" s="27" t="s">
        <v>29</v>
      </c>
      <c r="F19" s="27" t="s">
        <v>30</v>
      </c>
      <c r="G19" s="27" t="s">
        <v>31</v>
      </c>
      <c r="H19" s="27" t="s">
        <v>29</v>
      </c>
      <c r="I19" s="27" t="s">
        <v>30</v>
      </c>
      <c r="J19" s="27" t="s">
        <v>31</v>
      </c>
      <c r="K19" s="27" t="s">
        <v>29</v>
      </c>
      <c r="L19" s="27" t="s">
        <v>30</v>
      </c>
      <c r="M19" s="27" t="s">
        <v>31</v>
      </c>
      <c r="N19" s="27" t="s">
        <v>29</v>
      </c>
      <c r="O19" s="27" t="s">
        <v>30</v>
      </c>
      <c r="P19" s="27" t="s">
        <v>31</v>
      </c>
    </row>
    <row r="20" spans="3:16" ht="15.5" thickBot="1" x14ac:dyDescent="0.9">
      <c r="C20" s="92" t="s">
        <v>32</v>
      </c>
      <c r="D20" s="22" t="s">
        <v>106</v>
      </c>
      <c r="E20" s="3">
        <v>2</v>
      </c>
      <c r="F20" s="49"/>
      <c r="G20" s="25">
        <f t="shared" ref="G20:G30" si="0">IFERROR(F20/E20,"Meta 0")</f>
        <v>0</v>
      </c>
      <c r="H20" s="3">
        <v>2</v>
      </c>
      <c r="I20" s="49"/>
      <c r="J20" s="25">
        <f t="shared" ref="J20:J30" si="1">IFERROR(I20/H20,"Meta 0")</f>
        <v>0</v>
      </c>
      <c r="K20" s="3">
        <v>1</v>
      </c>
      <c r="L20" s="49"/>
      <c r="M20" s="25">
        <f t="shared" ref="M20:M30" si="2">IFERROR(L20/K20,"Meta 0")</f>
        <v>0</v>
      </c>
      <c r="N20" s="3">
        <v>1</v>
      </c>
      <c r="O20" s="49"/>
      <c r="P20" s="25">
        <f t="shared" ref="P20:P30" si="3">IFERROR(O20/N20,"Meta 0")</f>
        <v>0</v>
      </c>
    </row>
    <row r="21" spans="3:16" ht="16.25" thickTop="1" thickBot="1" x14ac:dyDescent="0.9">
      <c r="C21" s="92"/>
      <c r="D21" s="22" t="s">
        <v>119</v>
      </c>
      <c r="E21" s="3">
        <v>1</v>
      </c>
      <c r="F21" s="49"/>
      <c r="G21" s="25">
        <f t="shared" si="0"/>
        <v>0</v>
      </c>
      <c r="H21" s="3">
        <v>1</v>
      </c>
      <c r="I21" s="49"/>
      <c r="J21" s="25">
        <f t="shared" si="1"/>
        <v>0</v>
      </c>
      <c r="K21" s="3">
        <v>2</v>
      </c>
      <c r="L21" s="49"/>
      <c r="M21" s="25">
        <f t="shared" si="2"/>
        <v>0</v>
      </c>
      <c r="N21" s="3">
        <v>2</v>
      </c>
      <c r="O21" s="49"/>
      <c r="P21" s="25">
        <f t="shared" si="3"/>
        <v>0</v>
      </c>
    </row>
    <row r="22" spans="3:16" ht="16.25" thickTop="1" thickBot="1" x14ac:dyDescent="0.9">
      <c r="C22" s="93" t="s">
        <v>33</v>
      </c>
      <c r="D22" s="22" t="s">
        <v>120</v>
      </c>
      <c r="E22" s="3">
        <v>2</v>
      </c>
      <c r="F22" s="49"/>
      <c r="G22" s="25">
        <f t="shared" si="0"/>
        <v>0</v>
      </c>
      <c r="H22" s="3">
        <v>2</v>
      </c>
      <c r="I22" s="49"/>
      <c r="J22" s="25">
        <f t="shared" si="1"/>
        <v>0</v>
      </c>
      <c r="K22" s="3">
        <v>2</v>
      </c>
      <c r="L22" s="49"/>
      <c r="M22" s="25">
        <f t="shared" si="2"/>
        <v>0</v>
      </c>
      <c r="N22" s="3">
        <v>2</v>
      </c>
      <c r="O22" s="49"/>
      <c r="P22" s="25">
        <f t="shared" si="3"/>
        <v>0</v>
      </c>
    </row>
    <row r="23" spans="3:16" ht="16.25" thickTop="1" thickBot="1" x14ac:dyDescent="0.9">
      <c r="C23" s="94"/>
      <c r="D23" s="22" t="s">
        <v>110</v>
      </c>
      <c r="E23" s="3">
        <v>1</v>
      </c>
      <c r="F23" s="49"/>
      <c r="G23" s="25">
        <f t="shared" si="0"/>
        <v>0</v>
      </c>
      <c r="H23" s="3">
        <v>1</v>
      </c>
      <c r="I23" s="49"/>
      <c r="J23" s="25">
        <f t="shared" si="1"/>
        <v>0</v>
      </c>
      <c r="K23" s="3">
        <v>1</v>
      </c>
      <c r="L23" s="49"/>
      <c r="M23" s="25">
        <f t="shared" si="2"/>
        <v>0</v>
      </c>
      <c r="N23" s="3">
        <v>1</v>
      </c>
      <c r="O23" s="49"/>
      <c r="P23" s="25">
        <f t="shared" si="3"/>
        <v>0</v>
      </c>
    </row>
    <row r="24" spans="3:16" ht="16.25" thickTop="1" thickBot="1" x14ac:dyDescent="0.9">
      <c r="C24" s="94"/>
      <c r="D24" s="22" t="s">
        <v>111</v>
      </c>
      <c r="E24" s="3">
        <v>0</v>
      </c>
      <c r="F24" s="49"/>
      <c r="G24" s="25" t="str">
        <f t="shared" si="0"/>
        <v>Meta 0</v>
      </c>
      <c r="H24" s="3">
        <v>1</v>
      </c>
      <c r="I24" s="49"/>
      <c r="J24" s="25">
        <f t="shared" si="1"/>
        <v>0</v>
      </c>
      <c r="K24" s="3">
        <v>1</v>
      </c>
      <c r="L24" s="49"/>
      <c r="M24" s="25">
        <f t="shared" si="2"/>
        <v>0</v>
      </c>
      <c r="N24" s="3">
        <v>1</v>
      </c>
      <c r="O24" s="49"/>
      <c r="P24" s="25">
        <f t="shared" si="3"/>
        <v>0</v>
      </c>
    </row>
    <row r="25" spans="3:16" ht="16.25" thickTop="1" thickBot="1" x14ac:dyDescent="0.9">
      <c r="C25" s="95"/>
      <c r="D25" s="32" t="s">
        <v>134</v>
      </c>
      <c r="E25" s="3">
        <v>1</v>
      </c>
      <c r="F25" s="49"/>
      <c r="G25" s="25">
        <f t="shared" si="0"/>
        <v>0</v>
      </c>
      <c r="H25" s="3">
        <v>1</v>
      </c>
      <c r="I25" s="49"/>
      <c r="J25" s="25">
        <f t="shared" si="1"/>
        <v>0</v>
      </c>
      <c r="K25" s="3">
        <v>1</v>
      </c>
      <c r="L25" s="49"/>
      <c r="M25" s="25">
        <f t="shared" si="2"/>
        <v>0</v>
      </c>
      <c r="N25" s="3">
        <v>1</v>
      </c>
      <c r="O25" s="49"/>
      <c r="P25" s="25">
        <f t="shared" si="3"/>
        <v>0</v>
      </c>
    </row>
    <row r="26" spans="3:16" ht="16.25" thickTop="1" thickBot="1" x14ac:dyDescent="0.9">
      <c r="C26" s="11" t="s">
        <v>34</v>
      </c>
      <c r="D26" s="1" t="s">
        <v>135</v>
      </c>
      <c r="E26" s="3">
        <v>1</v>
      </c>
      <c r="F26" s="49"/>
      <c r="G26" s="25">
        <f t="shared" si="0"/>
        <v>0</v>
      </c>
      <c r="H26" s="3">
        <v>1</v>
      </c>
      <c r="I26" s="49"/>
      <c r="J26" s="25">
        <f t="shared" si="1"/>
        <v>0</v>
      </c>
      <c r="K26" s="3">
        <v>1</v>
      </c>
      <c r="L26" s="49"/>
      <c r="M26" s="25">
        <f t="shared" si="2"/>
        <v>0</v>
      </c>
      <c r="N26" s="3">
        <v>1</v>
      </c>
      <c r="O26" s="49"/>
      <c r="P26" s="25">
        <f t="shared" si="3"/>
        <v>0</v>
      </c>
    </row>
    <row r="27" spans="3:16" ht="16.25" thickTop="1" thickBot="1" x14ac:dyDescent="0.9">
      <c r="C27" s="11" t="s">
        <v>35</v>
      </c>
      <c r="D27" s="32" t="s">
        <v>121</v>
      </c>
      <c r="E27" s="3">
        <v>3</v>
      </c>
      <c r="F27" s="49"/>
      <c r="G27" s="25">
        <f t="shared" si="0"/>
        <v>0</v>
      </c>
      <c r="H27" s="3">
        <v>3</v>
      </c>
      <c r="I27" s="49"/>
      <c r="J27" s="25">
        <f t="shared" si="1"/>
        <v>0</v>
      </c>
      <c r="K27" s="3">
        <v>2</v>
      </c>
      <c r="L27" s="49"/>
      <c r="M27" s="25">
        <f t="shared" si="2"/>
        <v>0</v>
      </c>
      <c r="N27" s="3">
        <v>2</v>
      </c>
      <c r="O27" s="49"/>
      <c r="P27" s="25">
        <f t="shared" si="3"/>
        <v>0</v>
      </c>
    </row>
    <row r="28" spans="3:16" ht="16.25" thickTop="1" thickBot="1" x14ac:dyDescent="0.9">
      <c r="C28" s="11" t="s">
        <v>36</v>
      </c>
      <c r="D28" s="1" t="s">
        <v>113</v>
      </c>
      <c r="E28" s="3">
        <v>1</v>
      </c>
      <c r="F28" s="49"/>
      <c r="G28" s="25">
        <f t="shared" si="0"/>
        <v>0</v>
      </c>
      <c r="H28" s="3">
        <v>1</v>
      </c>
      <c r="I28" s="49"/>
      <c r="J28" s="25">
        <f t="shared" si="1"/>
        <v>0</v>
      </c>
      <c r="K28" s="3">
        <v>0</v>
      </c>
      <c r="L28" s="49"/>
      <c r="M28" s="25" t="str">
        <f t="shared" si="2"/>
        <v>Meta 0</v>
      </c>
      <c r="N28" s="3">
        <v>0</v>
      </c>
      <c r="O28" s="49"/>
      <c r="P28" s="25" t="str">
        <f t="shared" si="3"/>
        <v>Meta 0</v>
      </c>
    </row>
    <row r="29" spans="3:16" ht="16.25" thickTop="1" thickBot="1" x14ac:dyDescent="0.9">
      <c r="C29" s="92" t="s">
        <v>37</v>
      </c>
      <c r="D29" s="1" t="s">
        <v>114</v>
      </c>
      <c r="E29" s="3">
        <v>2</v>
      </c>
      <c r="F29" s="49"/>
      <c r="G29" s="25">
        <f t="shared" si="0"/>
        <v>0</v>
      </c>
      <c r="H29" s="3">
        <v>2</v>
      </c>
      <c r="I29" s="49"/>
      <c r="J29" s="25">
        <f t="shared" si="1"/>
        <v>0</v>
      </c>
      <c r="K29" s="3">
        <v>1</v>
      </c>
      <c r="L29" s="49"/>
      <c r="M29" s="25">
        <f t="shared" si="2"/>
        <v>0</v>
      </c>
      <c r="N29" s="3">
        <v>1</v>
      </c>
      <c r="O29" s="49"/>
      <c r="P29" s="25">
        <f t="shared" si="3"/>
        <v>0</v>
      </c>
    </row>
    <row r="30" spans="3:16" ht="16.25" thickTop="1" thickBot="1" x14ac:dyDescent="0.9">
      <c r="C30" s="92"/>
      <c r="D30" s="1" t="s">
        <v>115</v>
      </c>
      <c r="E30" s="3">
        <v>2</v>
      </c>
      <c r="F30" s="49"/>
      <c r="G30" s="25">
        <f t="shared" si="0"/>
        <v>0</v>
      </c>
      <c r="H30" s="3">
        <v>2</v>
      </c>
      <c r="I30" s="49"/>
      <c r="J30" s="25">
        <f t="shared" si="1"/>
        <v>0</v>
      </c>
      <c r="K30" s="3">
        <v>3</v>
      </c>
      <c r="L30" s="49"/>
      <c r="M30" s="25">
        <f t="shared" si="2"/>
        <v>0</v>
      </c>
      <c r="N30" s="3">
        <v>3</v>
      </c>
      <c r="O30" s="49"/>
      <c r="P30" s="25">
        <f t="shared" si="3"/>
        <v>0</v>
      </c>
    </row>
    <row r="31" spans="3:16" ht="15.5" thickTop="1" x14ac:dyDescent="0.75"/>
  </sheetData>
  <mergeCells count="10">
    <mergeCell ref="C20:C21"/>
    <mergeCell ref="C29:C30"/>
    <mergeCell ref="C17:C19"/>
    <mergeCell ref="D17:D19"/>
    <mergeCell ref="C22:C25"/>
    <mergeCell ref="E17:P17"/>
    <mergeCell ref="E18:G18"/>
    <mergeCell ref="H18:J18"/>
    <mergeCell ref="K18:M18"/>
    <mergeCell ref="N18:P18"/>
  </mergeCells>
  <conditionalFormatting sqref="G20:G30">
    <cfRule type="containsText" dxfId="119" priority="16" operator="containsText" text="Meta 0">
      <formula>NOT(ISERROR(SEARCH("Meta 0",G20)))</formula>
    </cfRule>
    <cfRule type="cellIs" dxfId="118" priority="17" operator="lessThan">
      <formula>0.5</formula>
    </cfRule>
    <cfRule type="cellIs" dxfId="117" priority="18" operator="between">
      <formula>0.84</formula>
      <formula>0.5</formula>
    </cfRule>
    <cfRule type="cellIs" dxfId="116" priority="19" operator="greaterThanOrEqual">
      <formula>0.85</formula>
    </cfRule>
    <cfRule type="cellIs" dxfId="115" priority="20" operator="greaterThan">
      <formula>0.99</formula>
    </cfRule>
  </conditionalFormatting>
  <conditionalFormatting sqref="J20:J30">
    <cfRule type="containsText" dxfId="114" priority="11" operator="containsText" text="Meta 0">
      <formula>NOT(ISERROR(SEARCH("Meta 0",J20)))</formula>
    </cfRule>
    <cfRule type="cellIs" dxfId="113" priority="12" operator="lessThan">
      <formula>0.5</formula>
    </cfRule>
    <cfRule type="cellIs" dxfId="112" priority="13" operator="between">
      <formula>0.84</formula>
      <formula>0.5</formula>
    </cfRule>
    <cfRule type="cellIs" dxfId="111" priority="14" operator="greaterThanOrEqual">
      <formula>0.85</formula>
    </cfRule>
    <cfRule type="cellIs" dxfId="110" priority="15" operator="greaterThan">
      <formula>0.99</formula>
    </cfRule>
  </conditionalFormatting>
  <conditionalFormatting sqref="M20:M30">
    <cfRule type="containsText" dxfId="109" priority="6" operator="containsText" text="Meta 0">
      <formula>NOT(ISERROR(SEARCH("Meta 0",M20)))</formula>
    </cfRule>
    <cfRule type="cellIs" dxfId="108" priority="7" operator="lessThan">
      <formula>0.5</formula>
    </cfRule>
    <cfRule type="cellIs" dxfId="107" priority="8" operator="between">
      <formula>0.84</formula>
      <formula>0.5</formula>
    </cfRule>
    <cfRule type="cellIs" dxfId="106" priority="9" operator="greaterThanOrEqual">
      <formula>0.85</formula>
    </cfRule>
    <cfRule type="cellIs" dxfId="105" priority="10" operator="greaterThan">
      <formula>0.99</formula>
    </cfRule>
  </conditionalFormatting>
  <conditionalFormatting sqref="P20:P30">
    <cfRule type="containsText" dxfId="104" priority="1" operator="containsText" text="Meta 0">
      <formula>NOT(ISERROR(SEARCH("Meta 0",P20)))</formula>
    </cfRule>
    <cfRule type="cellIs" dxfId="103" priority="2" operator="lessThan">
      <formula>0.5</formula>
    </cfRule>
    <cfRule type="cellIs" dxfId="102" priority="3" operator="between">
      <formula>0.84</formula>
      <formula>0.5</formula>
    </cfRule>
    <cfRule type="cellIs" dxfId="101" priority="4" operator="greaterThanOrEqual">
      <formula>0.85</formula>
    </cfRule>
    <cfRule type="cellIs" dxfId="10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48551-6EC3-4AED-9648-783DED45826B}">
  <sheetPr>
    <tabColor theme="7" tint="0.79998168889431442"/>
  </sheetPr>
  <dimension ref="B1:P32"/>
  <sheetViews>
    <sheetView showGridLines="0" zoomScale="80" zoomScaleNormal="80" workbookViewId="0">
      <selection activeCell="O3" sqref="O3"/>
    </sheetView>
  </sheetViews>
  <sheetFormatPr baseColWidth="10" defaultColWidth="11.40625" defaultRowHeight="14.75" x14ac:dyDescent="0.75"/>
  <cols>
    <col min="1" max="1" width="3.26953125" customWidth="1"/>
    <col min="2" max="2" width="1.54296875" customWidth="1"/>
    <col min="3" max="3" width="37.26953125" bestFit="1" customWidth="1"/>
    <col min="4" max="4" width="47.26953125" bestFit="1" customWidth="1"/>
    <col min="5" max="5" width="16.54296875" customWidth="1"/>
    <col min="6" max="6" width="14.40625" bestFit="1" customWidth="1"/>
    <col min="7" max="7" width="23" bestFit="1" customWidth="1"/>
    <col min="8" max="8" width="15.40625" customWidth="1"/>
    <col min="9" max="9" width="14.40625" bestFit="1" customWidth="1"/>
    <col min="10" max="10" width="23" bestFit="1" customWidth="1"/>
    <col min="11" max="11" width="17.26953125" customWidth="1"/>
    <col min="12" max="12" width="14.40625" bestFit="1" customWidth="1"/>
    <col min="13" max="13" width="23" bestFit="1" customWidth="1"/>
    <col min="14" max="14" width="16.26953125" customWidth="1"/>
    <col min="15" max="15" width="14.40625" bestFit="1" customWidth="1"/>
    <col min="16" max="16" width="23" bestFit="1" customWidth="1"/>
  </cols>
  <sheetData>
    <row r="1" spans="2:10" x14ac:dyDescent="0.75">
      <c r="C1" s="61"/>
    </row>
    <row r="2" spans="2:10" s="4" customFormat="1" ht="18.5" x14ac:dyDescent="0.9">
      <c r="B2" s="31" t="s">
        <v>41</v>
      </c>
      <c r="E2"/>
      <c r="F2"/>
      <c r="G2"/>
      <c r="H2"/>
      <c r="I2"/>
      <c r="J2"/>
    </row>
    <row r="3" spans="2:10" s="4" customFormat="1" ht="12" customHeight="1" x14ac:dyDescent="0.9">
      <c r="B3" s="31"/>
      <c r="E3"/>
      <c r="F3"/>
      <c r="G3"/>
      <c r="H3"/>
      <c r="I3"/>
      <c r="J3"/>
    </row>
    <row r="4" spans="2:10" s="4" customFormat="1" x14ac:dyDescent="0.75">
      <c r="C4" s="29" t="s">
        <v>136</v>
      </c>
      <c r="E4"/>
      <c r="F4"/>
      <c r="G4"/>
      <c r="H4"/>
      <c r="I4"/>
      <c r="J4"/>
    </row>
    <row r="5" spans="2:10" s="4" customFormat="1" x14ac:dyDescent="0.75">
      <c r="C5" s="29" t="s">
        <v>137</v>
      </c>
      <c r="E5"/>
      <c r="F5"/>
      <c r="G5"/>
      <c r="H5"/>
      <c r="I5"/>
      <c r="J5"/>
    </row>
    <row r="6" spans="2:10" s="4" customFormat="1" x14ac:dyDescent="0.75">
      <c r="C6" s="29" t="s">
        <v>138</v>
      </c>
      <c r="E6"/>
      <c r="F6"/>
      <c r="G6"/>
      <c r="H6"/>
      <c r="I6"/>
      <c r="J6"/>
    </row>
    <row r="7" spans="2:10" s="4" customFormat="1" x14ac:dyDescent="0.75">
      <c r="B7" s="16"/>
      <c r="E7"/>
      <c r="F7"/>
      <c r="G7"/>
      <c r="H7"/>
      <c r="I7"/>
      <c r="J7"/>
    </row>
    <row r="8" spans="2:10" s="4" customFormat="1" ht="15.5" thickBot="1" x14ac:dyDescent="0.9">
      <c r="B8" s="16"/>
      <c r="C8" s="72" t="s">
        <v>221</v>
      </c>
      <c r="D8" s="29" t="s">
        <v>246</v>
      </c>
      <c r="E8"/>
      <c r="F8"/>
      <c r="G8"/>
      <c r="H8"/>
      <c r="I8"/>
      <c r="J8"/>
    </row>
    <row r="9" spans="2:10" s="4" customFormat="1" ht="15.5" thickTop="1" x14ac:dyDescent="0.75">
      <c r="B9"/>
      <c r="C9"/>
      <c r="D9"/>
      <c r="E9"/>
      <c r="F9"/>
      <c r="G9"/>
      <c r="H9"/>
      <c r="I9"/>
      <c r="J9"/>
    </row>
    <row r="10" spans="2:10" s="4" customFormat="1" x14ac:dyDescent="0.75">
      <c r="C10" t="s">
        <v>229</v>
      </c>
      <c r="D10"/>
      <c r="E10"/>
      <c r="F10"/>
      <c r="G10"/>
      <c r="H10"/>
      <c r="I10"/>
      <c r="J10"/>
    </row>
    <row r="11" spans="2:10" s="4" customFormat="1" x14ac:dyDescent="0.75">
      <c r="B11"/>
      <c r="C11" s="65" t="s">
        <v>247</v>
      </c>
      <c r="D11"/>
      <c r="E11"/>
      <c r="F11"/>
      <c r="G11"/>
      <c r="H11"/>
      <c r="I11"/>
      <c r="J11"/>
    </row>
    <row r="12" spans="2:10" s="4" customFormat="1" x14ac:dyDescent="0.75">
      <c r="B12"/>
      <c r="C12" s="66" t="s">
        <v>231</v>
      </c>
      <c r="D12"/>
      <c r="E12"/>
      <c r="F12"/>
      <c r="G12"/>
      <c r="H12"/>
      <c r="I12"/>
      <c r="J12"/>
    </row>
    <row r="13" spans="2:10" s="4" customFormat="1" x14ac:dyDescent="0.75">
      <c r="B13"/>
      <c r="C13" s="55" t="s">
        <v>230</v>
      </c>
      <c r="D13"/>
      <c r="E13"/>
      <c r="F13"/>
      <c r="G13"/>
      <c r="H13"/>
      <c r="I13"/>
      <c r="J13"/>
    </row>
    <row r="14" spans="2:10" s="4" customFormat="1" x14ac:dyDescent="0.75">
      <c r="B14"/>
      <c r="C14" s="3" t="s">
        <v>232</v>
      </c>
      <c r="D14" t="s">
        <v>240</v>
      </c>
      <c r="E14"/>
      <c r="F14"/>
      <c r="G14"/>
      <c r="H14"/>
      <c r="I14"/>
      <c r="J14"/>
    </row>
    <row r="15" spans="2:10" s="4" customFormat="1" x14ac:dyDescent="0.75">
      <c r="B15" s="16"/>
      <c r="E15"/>
      <c r="F15"/>
      <c r="G15"/>
      <c r="H15"/>
      <c r="I15"/>
      <c r="J15"/>
    </row>
    <row r="16" spans="2:10" s="4" customFormat="1" x14ac:dyDescent="0.75">
      <c r="B16" s="16"/>
      <c r="E16"/>
      <c r="F16"/>
      <c r="G16"/>
      <c r="H16"/>
      <c r="I16"/>
      <c r="J16"/>
    </row>
    <row r="17" spans="3:16" x14ac:dyDescent="0.75">
      <c r="C17" s="91" t="s">
        <v>27</v>
      </c>
      <c r="D17" s="91" t="s">
        <v>28</v>
      </c>
      <c r="E17" s="90" t="s">
        <v>0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3:16" x14ac:dyDescent="0.75">
      <c r="C18" s="91"/>
      <c r="D18" s="91"/>
      <c r="E18" s="89">
        <v>2024</v>
      </c>
      <c r="F18" s="89"/>
      <c r="G18" s="89"/>
      <c r="H18" s="89">
        <f>E18+1</f>
        <v>2025</v>
      </c>
      <c r="I18" s="89"/>
      <c r="J18" s="89"/>
      <c r="K18" s="89">
        <f>H18+1</f>
        <v>2026</v>
      </c>
      <c r="L18" s="89"/>
      <c r="M18" s="89"/>
      <c r="N18" s="89">
        <f>K18+1</f>
        <v>2027</v>
      </c>
      <c r="O18" s="89"/>
      <c r="P18" s="89"/>
    </row>
    <row r="19" spans="3:16" x14ac:dyDescent="0.75">
      <c r="C19" s="91"/>
      <c r="D19" s="91"/>
      <c r="E19" s="27" t="s">
        <v>29</v>
      </c>
      <c r="F19" s="27" t="s">
        <v>30</v>
      </c>
      <c r="G19" s="27" t="s">
        <v>31</v>
      </c>
      <c r="H19" s="27" t="s">
        <v>29</v>
      </c>
      <c r="I19" s="27" t="s">
        <v>30</v>
      </c>
      <c r="J19" s="27" t="s">
        <v>31</v>
      </c>
      <c r="K19" s="27" t="s">
        <v>29</v>
      </c>
      <c r="L19" s="27" t="s">
        <v>30</v>
      </c>
      <c r="M19" s="27" t="s">
        <v>31</v>
      </c>
      <c r="N19" s="27" t="s">
        <v>29</v>
      </c>
      <c r="O19" s="27" t="s">
        <v>30</v>
      </c>
      <c r="P19" s="27" t="s">
        <v>31</v>
      </c>
    </row>
    <row r="20" spans="3:16" ht="15.5" thickBot="1" x14ac:dyDescent="0.9">
      <c r="C20" s="92" t="s">
        <v>32</v>
      </c>
      <c r="D20" s="22" t="s">
        <v>106</v>
      </c>
      <c r="E20" s="3">
        <v>2</v>
      </c>
      <c r="F20" s="49"/>
      <c r="G20" s="25">
        <f t="shared" ref="G20:G31" si="0">IFERROR(F20/E20,"Meta 0")</f>
        <v>0</v>
      </c>
      <c r="H20" s="3">
        <v>2</v>
      </c>
      <c r="I20" s="49"/>
      <c r="J20" s="25">
        <f t="shared" ref="J20:J31" si="1">IFERROR(I20/H20,"Meta 0")</f>
        <v>0</v>
      </c>
      <c r="K20" s="3">
        <v>1</v>
      </c>
      <c r="L20" s="49"/>
      <c r="M20" s="25">
        <f t="shared" ref="M20:M31" si="2">IFERROR(L20/K20,"Meta 0")</f>
        <v>0</v>
      </c>
      <c r="N20" s="3">
        <v>1</v>
      </c>
      <c r="O20" s="49"/>
      <c r="P20" s="25">
        <f t="shared" ref="P20:P31" si="3">IFERROR(O20/N20,"Meta 0")</f>
        <v>0</v>
      </c>
    </row>
    <row r="21" spans="3:16" ht="16.25" thickTop="1" thickBot="1" x14ac:dyDescent="0.9">
      <c r="C21" s="92"/>
      <c r="D21" s="22" t="s">
        <v>119</v>
      </c>
      <c r="E21" s="3">
        <v>1</v>
      </c>
      <c r="F21" s="49"/>
      <c r="G21" s="25">
        <f t="shared" si="0"/>
        <v>0</v>
      </c>
      <c r="H21" s="3">
        <v>1</v>
      </c>
      <c r="I21" s="49"/>
      <c r="J21" s="25">
        <f t="shared" si="1"/>
        <v>0</v>
      </c>
      <c r="K21" s="3">
        <v>2</v>
      </c>
      <c r="L21" s="49"/>
      <c r="M21" s="25">
        <f t="shared" si="2"/>
        <v>0</v>
      </c>
      <c r="N21" s="3">
        <v>2</v>
      </c>
      <c r="O21" s="49"/>
      <c r="P21" s="25">
        <f t="shared" si="3"/>
        <v>0</v>
      </c>
    </row>
    <row r="22" spans="3:16" ht="16.25" thickTop="1" thickBot="1" x14ac:dyDescent="0.9">
      <c r="C22" s="93" t="s">
        <v>33</v>
      </c>
      <c r="D22" s="22" t="s">
        <v>120</v>
      </c>
      <c r="E22" s="3">
        <v>2</v>
      </c>
      <c r="F22" s="49"/>
      <c r="G22" s="25">
        <f t="shared" si="0"/>
        <v>0</v>
      </c>
      <c r="H22" s="3">
        <v>2</v>
      </c>
      <c r="I22" s="49"/>
      <c r="J22" s="25">
        <f t="shared" si="1"/>
        <v>0</v>
      </c>
      <c r="K22" s="3">
        <v>2</v>
      </c>
      <c r="L22" s="49"/>
      <c r="M22" s="25">
        <f t="shared" si="2"/>
        <v>0</v>
      </c>
      <c r="N22" s="3">
        <v>2</v>
      </c>
      <c r="O22" s="49"/>
      <c r="P22" s="25">
        <f t="shared" si="3"/>
        <v>0</v>
      </c>
    </row>
    <row r="23" spans="3:16" ht="16.25" thickTop="1" thickBot="1" x14ac:dyDescent="0.9">
      <c r="C23" s="94"/>
      <c r="D23" s="22" t="s">
        <v>110</v>
      </c>
      <c r="E23" s="3">
        <v>1</v>
      </c>
      <c r="F23" s="49"/>
      <c r="G23" s="25">
        <f t="shared" si="0"/>
        <v>0</v>
      </c>
      <c r="H23" s="3">
        <v>1</v>
      </c>
      <c r="I23" s="49"/>
      <c r="J23" s="25">
        <f t="shared" si="1"/>
        <v>0</v>
      </c>
      <c r="K23" s="3">
        <v>1</v>
      </c>
      <c r="L23" s="49"/>
      <c r="M23" s="25">
        <f t="shared" si="2"/>
        <v>0</v>
      </c>
      <c r="N23" s="3">
        <v>1</v>
      </c>
      <c r="O23" s="49"/>
      <c r="P23" s="25">
        <f t="shared" si="3"/>
        <v>0</v>
      </c>
    </row>
    <row r="24" spans="3:16" ht="16.25" thickTop="1" thickBot="1" x14ac:dyDescent="0.9">
      <c r="C24" s="94"/>
      <c r="D24" s="22" t="s">
        <v>111</v>
      </c>
      <c r="E24" s="3">
        <v>0</v>
      </c>
      <c r="F24" s="49"/>
      <c r="G24" s="25" t="str">
        <f t="shared" si="0"/>
        <v>Meta 0</v>
      </c>
      <c r="H24" s="3">
        <v>1</v>
      </c>
      <c r="I24" s="49"/>
      <c r="J24" s="25">
        <f t="shared" si="1"/>
        <v>0</v>
      </c>
      <c r="K24" s="3">
        <v>1</v>
      </c>
      <c r="L24" s="49"/>
      <c r="M24" s="25">
        <f t="shared" si="2"/>
        <v>0</v>
      </c>
      <c r="N24" s="3">
        <v>1</v>
      </c>
      <c r="O24" s="49"/>
      <c r="P24" s="25">
        <f t="shared" si="3"/>
        <v>0</v>
      </c>
    </row>
    <row r="25" spans="3:16" ht="16.25" thickTop="1" thickBot="1" x14ac:dyDescent="0.9">
      <c r="C25" s="95"/>
      <c r="D25" s="32" t="s">
        <v>134</v>
      </c>
      <c r="E25" s="3">
        <v>0</v>
      </c>
      <c r="F25" s="49"/>
      <c r="G25" s="25" t="str">
        <f t="shared" si="0"/>
        <v>Meta 0</v>
      </c>
      <c r="H25" s="3">
        <v>0</v>
      </c>
      <c r="I25" s="49"/>
      <c r="J25" s="25" t="str">
        <f t="shared" si="1"/>
        <v>Meta 0</v>
      </c>
      <c r="K25" s="3">
        <v>0</v>
      </c>
      <c r="L25" s="49"/>
      <c r="M25" s="25" t="str">
        <f t="shared" si="2"/>
        <v>Meta 0</v>
      </c>
      <c r="N25" s="3">
        <v>0</v>
      </c>
      <c r="O25" s="49"/>
      <c r="P25" s="25" t="str">
        <f t="shared" si="3"/>
        <v>Meta 0</v>
      </c>
    </row>
    <row r="26" spans="3:16" ht="16.25" thickTop="1" thickBot="1" x14ac:dyDescent="0.9">
      <c r="C26" s="92" t="s">
        <v>34</v>
      </c>
      <c r="D26" s="1" t="s">
        <v>139</v>
      </c>
      <c r="E26" s="3">
        <v>1</v>
      </c>
      <c r="F26" s="49"/>
      <c r="G26" s="25">
        <f t="shared" si="0"/>
        <v>0</v>
      </c>
      <c r="H26" s="3">
        <v>1</v>
      </c>
      <c r="I26" s="49"/>
      <c r="J26" s="25">
        <f t="shared" si="1"/>
        <v>0</v>
      </c>
      <c r="K26" s="3">
        <v>1</v>
      </c>
      <c r="L26" s="49"/>
      <c r="M26" s="25">
        <f t="shared" si="2"/>
        <v>0</v>
      </c>
      <c r="N26" s="3">
        <v>1</v>
      </c>
      <c r="O26" s="49"/>
      <c r="P26" s="25">
        <f t="shared" si="3"/>
        <v>0</v>
      </c>
    </row>
    <row r="27" spans="3:16" ht="16.25" thickTop="1" thickBot="1" x14ac:dyDescent="0.9">
      <c r="C27" s="92"/>
      <c r="D27" s="33" t="s">
        <v>140</v>
      </c>
      <c r="E27" s="3">
        <v>1</v>
      </c>
      <c r="F27" s="49"/>
      <c r="G27" s="25">
        <f t="shared" si="0"/>
        <v>0</v>
      </c>
      <c r="H27" s="3">
        <v>1</v>
      </c>
      <c r="I27" s="49"/>
      <c r="J27" s="25">
        <f t="shared" si="1"/>
        <v>0</v>
      </c>
      <c r="K27" s="3">
        <v>1</v>
      </c>
      <c r="L27" s="49"/>
      <c r="M27" s="25">
        <f t="shared" si="2"/>
        <v>0</v>
      </c>
      <c r="N27" s="3">
        <v>1</v>
      </c>
      <c r="O27" s="49"/>
      <c r="P27" s="25">
        <f t="shared" si="3"/>
        <v>0</v>
      </c>
    </row>
    <row r="28" spans="3:16" ht="16.25" thickTop="1" thickBot="1" x14ac:dyDescent="0.9">
      <c r="C28" s="11" t="s">
        <v>35</v>
      </c>
      <c r="D28" s="32" t="s">
        <v>121</v>
      </c>
      <c r="E28" s="3">
        <v>3</v>
      </c>
      <c r="F28" s="49"/>
      <c r="G28" s="25">
        <f t="shared" si="0"/>
        <v>0</v>
      </c>
      <c r="H28" s="3">
        <v>3</v>
      </c>
      <c r="I28" s="49"/>
      <c r="J28" s="25">
        <f t="shared" si="1"/>
        <v>0</v>
      </c>
      <c r="K28" s="3">
        <v>2</v>
      </c>
      <c r="L28" s="49"/>
      <c r="M28" s="25">
        <f t="shared" si="2"/>
        <v>0</v>
      </c>
      <c r="N28" s="3">
        <v>2</v>
      </c>
      <c r="O28" s="49"/>
      <c r="P28" s="25">
        <f t="shared" si="3"/>
        <v>0</v>
      </c>
    </row>
    <row r="29" spans="3:16" ht="16.25" thickTop="1" thickBot="1" x14ac:dyDescent="0.9">
      <c r="C29" s="11" t="s">
        <v>36</v>
      </c>
      <c r="D29" s="1" t="s">
        <v>113</v>
      </c>
      <c r="E29" s="3">
        <v>1</v>
      </c>
      <c r="F29" s="49"/>
      <c r="G29" s="25">
        <f t="shared" si="0"/>
        <v>0</v>
      </c>
      <c r="H29" s="3">
        <v>1</v>
      </c>
      <c r="I29" s="49"/>
      <c r="J29" s="25">
        <f t="shared" si="1"/>
        <v>0</v>
      </c>
      <c r="K29" s="3">
        <v>0</v>
      </c>
      <c r="L29" s="49"/>
      <c r="M29" s="25" t="str">
        <f t="shared" si="2"/>
        <v>Meta 0</v>
      </c>
      <c r="N29" s="3">
        <v>0</v>
      </c>
      <c r="O29" s="49"/>
      <c r="P29" s="25" t="str">
        <f t="shared" si="3"/>
        <v>Meta 0</v>
      </c>
    </row>
    <row r="30" spans="3:16" ht="16.25" thickTop="1" thickBot="1" x14ac:dyDescent="0.9">
      <c r="C30" s="92" t="s">
        <v>37</v>
      </c>
      <c r="D30" s="1" t="s">
        <v>114</v>
      </c>
      <c r="E30" s="3">
        <v>2</v>
      </c>
      <c r="F30" s="49"/>
      <c r="G30" s="25">
        <f t="shared" si="0"/>
        <v>0</v>
      </c>
      <c r="H30" s="3">
        <v>2</v>
      </c>
      <c r="I30" s="49"/>
      <c r="J30" s="25">
        <f t="shared" si="1"/>
        <v>0</v>
      </c>
      <c r="K30" s="3">
        <v>1</v>
      </c>
      <c r="L30" s="49"/>
      <c r="M30" s="25">
        <f t="shared" si="2"/>
        <v>0</v>
      </c>
      <c r="N30" s="3">
        <v>1</v>
      </c>
      <c r="O30" s="49"/>
      <c r="P30" s="25">
        <f t="shared" si="3"/>
        <v>0</v>
      </c>
    </row>
    <row r="31" spans="3:16" ht="16.25" thickTop="1" thickBot="1" x14ac:dyDescent="0.9">
      <c r="C31" s="92"/>
      <c r="D31" s="1" t="s">
        <v>115</v>
      </c>
      <c r="E31" s="3">
        <v>2</v>
      </c>
      <c r="F31" s="49"/>
      <c r="G31" s="25">
        <f t="shared" si="0"/>
        <v>0</v>
      </c>
      <c r="H31" s="3">
        <v>2</v>
      </c>
      <c r="I31" s="49"/>
      <c r="J31" s="25">
        <f t="shared" si="1"/>
        <v>0</v>
      </c>
      <c r="K31" s="3">
        <v>3</v>
      </c>
      <c r="L31" s="49"/>
      <c r="M31" s="25">
        <f t="shared" si="2"/>
        <v>0</v>
      </c>
      <c r="N31" s="3">
        <v>3</v>
      </c>
      <c r="O31" s="49"/>
      <c r="P31" s="25">
        <f t="shared" si="3"/>
        <v>0</v>
      </c>
    </row>
    <row r="32" spans="3:16" ht="15.5" thickTop="1" x14ac:dyDescent="0.75"/>
  </sheetData>
  <mergeCells count="11">
    <mergeCell ref="C20:C21"/>
    <mergeCell ref="C30:C31"/>
    <mergeCell ref="C26:C27"/>
    <mergeCell ref="C17:C19"/>
    <mergeCell ref="C22:C25"/>
    <mergeCell ref="D17:D19"/>
    <mergeCell ref="E17:P17"/>
    <mergeCell ref="E18:G18"/>
    <mergeCell ref="H18:J18"/>
    <mergeCell ref="K18:M18"/>
    <mergeCell ref="N18:P18"/>
  </mergeCells>
  <conditionalFormatting sqref="G20:G31">
    <cfRule type="containsText" dxfId="99" priority="16" operator="containsText" text="Meta 0">
      <formula>NOT(ISERROR(SEARCH("Meta 0",G20)))</formula>
    </cfRule>
    <cfRule type="cellIs" dxfId="98" priority="17" operator="lessThan">
      <formula>0.5</formula>
    </cfRule>
    <cfRule type="cellIs" dxfId="97" priority="18" operator="between">
      <formula>0.84</formula>
      <formula>0.5</formula>
    </cfRule>
    <cfRule type="cellIs" dxfId="96" priority="19" operator="greaterThanOrEqual">
      <formula>0.85</formula>
    </cfRule>
    <cfRule type="cellIs" dxfId="95" priority="20" operator="greaterThan">
      <formula>0.99</formula>
    </cfRule>
  </conditionalFormatting>
  <conditionalFormatting sqref="J20:J31">
    <cfRule type="containsText" dxfId="94" priority="11" operator="containsText" text="Meta 0">
      <formula>NOT(ISERROR(SEARCH("Meta 0",J20)))</formula>
    </cfRule>
    <cfRule type="cellIs" dxfId="93" priority="12" operator="lessThan">
      <formula>0.5</formula>
    </cfRule>
    <cfRule type="cellIs" dxfId="92" priority="13" operator="between">
      <formula>0.84</formula>
      <formula>0.5</formula>
    </cfRule>
    <cfRule type="cellIs" dxfId="91" priority="14" operator="greaterThanOrEqual">
      <formula>0.85</formula>
    </cfRule>
    <cfRule type="cellIs" dxfId="90" priority="15" operator="greaterThan">
      <formula>0.99</formula>
    </cfRule>
  </conditionalFormatting>
  <conditionalFormatting sqref="M20:M31">
    <cfRule type="containsText" dxfId="89" priority="6" operator="containsText" text="Meta 0">
      <formula>NOT(ISERROR(SEARCH("Meta 0",M20)))</formula>
    </cfRule>
    <cfRule type="cellIs" dxfId="88" priority="7" operator="lessThan">
      <formula>0.5</formula>
    </cfRule>
    <cfRule type="cellIs" dxfId="87" priority="8" operator="between">
      <formula>0.84</formula>
      <formula>0.5</formula>
    </cfRule>
    <cfRule type="cellIs" dxfId="86" priority="9" operator="greaterThanOrEqual">
      <formula>0.85</formula>
    </cfRule>
    <cfRule type="cellIs" dxfId="85" priority="10" operator="greaterThan">
      <formula>0.99</formula>
    </cfRule>
  </conditionalFormatting>
  <conditionalFormatting sqref="P20:P31">
    <cfRule type="containsText" dxfId="84" priority="1" operator="containsText" text="Meta 0">
      <formula>NOT(ISERROR(SEARCH("Meta 0",P20)))</formula>
    </cfRule>
    <cfRule type="cellIs" dxfId="83" priority="2" operator="lessThan">
      <formula>0.5</formula>
    </cfRule>
    <cfRule type="cellIs" dxfId="82" priority="3" operator="between">
      <formula>0.84</formula>
      <formula>0.5</formula>
    </cfRule>
    <cfRule type="cellIs" dxfId="81" priority="4" operator="greaterThanOrEqual">
      <formula>0.85</formula>
    </cfRule>
    <cfRule type="cellIs" dxfId="8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C93CF-B6D1-4375-BC2D-68436E026F7C}">
  <sheetPr>
    <tabColor theme="7" tint="0.79998168889431442"/>
  </sheetPr>
  <dimension ref="B1:P35"/>
  <sheetViews>
    <sheetView showGridLines="0" zoomScale="80" zoomScaleNormal="80" workbookViewId="0">
      <selection activeCell="C10" sqref="C10"/>
    </sheetView>
  </sheetViews>
  <sheetFormatPr baseColWidth="10" defaultColWidth="11.40625" defaultRowHeight="14.75" x14ac:dyDescent="0.75"/>
  <cols>
    <col min="1" max="1" width="3.1328125" customWidth="1"/>
    <col min="2" max="2" width="2.1328125" customWidth="1"/>
    <col min="3" max="3" width="37.26953125" bestFit="1" customWidth="1"/>
    <col min="4" max="4" width="49.1328125" customWidth="1"/>
    <col min="5" max="5" width="15.1328125" customWidth="1"/>
    <col min="6" max="6" width="14.40625" bestFit="1" customWidth="1"/>
    <col min="7" max="7" width="23" bestFit="1" customWidth="1"/>
    <col min="8" max="8" width="13.40625" customWidth="1"/>
    <col min="9" max="9" width="14.40625" bestFit="1" customWidth="1"/>
    <col min="10" max="10" width="23" bestFit="1" customWidth="1"/>
    <col min="11" max="11" width="12.40625" customWidth="1"/>
    <col min="12" max="12" width="14.40625" bestFit="1" customWidth="1"/>
    <col min="13" max="13" width="23" bestFit="1" customWidth="1"/>
    <col min="14" max="14" width="15.54296875" customWidth="1"/>
    <col min="15" max="15" width="14.40625" bestFit="1" customWidth="1"/>
    <col min="16" max="16" width="23" bestFit="1" customWidth="1"/>
  </cols>
  <sheetData>
    <row r="1" spans="2:10" x14ac:dyDescent="0.75">
      <c r="C1" s="61"/>
    </row>
    <row r="2" spans="2:10" s="4" customFormat="1" ht="18.5" x14ac:dyDescent="0.9">
      <c r="B2" s="31" t="s">
        <v>42</v>
      </c>
      <c r="E2"/>
      <c r="F2"/>
      <c r="G2"/>
      <c r="H2"/>
      <c r="I2"/>
      <c r="J2"/>
    </row>
    <row r="3" spans="2:10" s="4" customFormat="1" ht="12.75" customHeight="1" x14ac:dyDescent="0.9">
      <c r="B3" s="31"/>
      <c r="E3"/>
      <c r="F3"/>
      <c r="G3"/>
      <c r="H3"/>
      <c r="I3"/>
      <c r="J3"/>
    </row>
    <row r="4" spans="2:10" s="4" customFormat="1" x14ac:dyDescent="0.75">
      <c r="C4" s="29" t="s">
        <v>141</v>
      </c>
      <c r="E4"/>
      <c r="F4"/>
      <c r="G4"/>
      <c r="H4"/>
      <c r="I4"/>
      <c r="J4"/>
    </row>
    <row r="5" spans="2:10" s="4" customFormat="1" x14ac:dyDescent="0.75">
      <c r="C5" s="29" t="s">
        <v>142</v>
      </c>
      <c r="E5"/>
      <c r="F5"/>
      <c r="G5"/>
      <c r="H5"/>
      <c r="I5"/>
      <c r="J5"/>
    </row>
    <row r="6" spans="2:10" s="4" customFormat="1" x14ac:dyDescent="0.75">
      <c r="C6" s="29" t="s">
        <v>143</v>
      </c>
      <c r="E6"/>
      <c r="F6"/>
      <c r="G6"/>
      <c r="H6"/>
      <c r="I6"/>
      <c r="J6"/>
    </row>
    <row r="7" spans="2:10" s="4" customFormat="1" x14ac:dyDescent="0.75">
      <c r="B7" s="16"/>
      <c r="E7"/>
      <c r="F7"/>
      <c r="G7"/>
      <c r="H7"/>
      <c r="I7"/>
      <c r="J7"/>
    </row>
    <row r="8" spans="2:10" s="4" customFormat="1" ht="15.5" thickBot="1" x14ac:dyDescent="0.9">
      <c r="B8" s="16"/>
      <c r="C8" s="72" t="s">
        <v>221</v>
      </c>
      <c r="D8" s="29" t="s">
        <v>246</v>
      </c>
      <c r="E8"/>
      <c r="F8"/>
      <c r="G8"/>
      <c r="H8"/>
      <c r="I8"/>
      <c r="J8"/>
    </row>
    <row r="9" spans="2:10" s="4" customFormat="1" ht="15.5" thickTop="1" x14ac:dyDescent="0.75">
      <c r="B9"/>
      <c r="C9"/>
      <c r="D9"/>
      <c r="E9"/>
      <c r="F9"/>
      <c r="G9"/>
      <c r="H9"/>
      <c r="I9"/>
      <c r="J9"/>
    </row>
    <row r="10" spans="2:10" s="4" customFormat="1" x14ac:dyDescent="0.75">
      <c r="C10" t="s">
        <v>229</v>
      </c>
      <c r="D10"/>
      <c r="E10"/>
      <c r="F10"/>
      <c r="G10"/>
      <c r="H10"/>
      <c r="I10"/>
      <c r="J10"/>
    </row>
    <row r="11" spans="2:10" s="4" customFormat="1" x14ac:dyDescent="0.75">
      <c r="B11"/>
      <c r="C11" s="65" t="s">
        <v>247</v>
      </c>
      <c r="D11"/>
      <c r="E11"/>
      <c r="F11"/>
      <c r="G11"/>
      <c r="H11"/>
      <c r="I11"/>
      <c r="J11"/>
    </row>
    <row r="12" spans="2:10" s="4" customFormat="1" x14ac:dyDescent="0.75">
      <c r="B12"/>
      <c r="C12" s="66" t="s">
        <v>231</v>
      </c>
      <c r="D12"/>
      <c r="E12"/>
      <c r="F12"/>
      <c r="G12"/>
      <c r="H12"/>
      <c r="I12"/>
      <c r="J12"/>
    </row>
    <row r="13" spans="2:10" s="4" customFormat="1" x14ac:dyDescent="0.75">
      <c r="B13"/>
      <c r="C13" s="55" t="s">
        <v>230</v>
      </c>
      <c r="D13"/>
      <c r="E13"/>
      <c r="F13"/>
      <c r="G13"/>
      <c r="H13"/>
      <c r="I13"/>
      <c r="J13"/>
    </row>
    <row r="14" spans="2:10" s="4" customFormat="1" x14ac:dyDescent="0.75">
      <c r="B14"/>
      <c r="C14" s="3" t="s">
        <v>232</v>
      </c>
      <c r="D14" t="s">
        <v>240</v>
      </c>
      <c r="E14"/>
      <c r="F14"/>
      <c r="G14"/>
      <c r="H14"/>
      <c r="I14"/>
      <c r="J14"/>
    </row>
    <row r="15" spans="2:10" s="4" customFormat="1" x14ac:dyDescent="0.75">
      <c r="B15" s="16"/>
      <c r="E15"/>
      <c r="F15"/>
      <c r="G15"/>
      <c r="H15"/>
      <c r="I15"/>
      <c r="J15"/>
    </row>
    <row r="16" spans="2:10" s="4" customFormat="1" x14ac:dyDescent="0.75">
      <c r="B16" s="16"/>
      <c r="E16"/>
      <c r="F16"/>
      <c r="G16"/>
      <c r="H16"/>
      <c r="I16"/>
      <c r="J16"/>
    </row>
    <row r="17" spans="3:16" x14ac:dyDescent="0.75">
      <c r="C17" s="91" t="s">
        <v>27</v>
      </c>
      <c r="D17" s="91" t="s">
        <v>28</v>
      </c>
      <c r="E17" s="90" t="s">
        <v>0</v>
      </c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  <row r="18" spans="3:16" x14ac:dyDescent="0.75">
      <c r="C18" s="91"/>
      <c r="D18" s="91"/>
      <c r="E18" s="89">
        <v>2024</v>
      </c>
      <c r="F18" s="89"/>
      <c r="G18" s="89"/>
      <c r="H18" s="89">
        <f>E18+1</f>
        <v>2025</v>
      </c>
      <c r="I18" s="89"/>
      <c r="J18" s="89"/>
      <c r="K18" s="89">
        <f>H18+1</f>
        <v>2026</v>
      </c>
      <c r="L18" s="89"/>
      <c r="M18" s="89"/>
      <c r="N18" s="89">
        <f>K18+1</f>
        <v>2027</v>
      </c>
      <c r="O18" s="89"/>
      <c r="P18" s="89"/>
    </row>
    <row r="19" spans="3:16" x14ac:dyDescent="0.75">
      <c r="C19" s="91"/>
      <c r="D19" s="91"/>
      <c r="E19" s="27" t="s">
        <v>29</v>
      </c>
      <c r="F19" s="27" t="s">
        <v>30</v>
      </c>
      <c r="G19" s="27" t="s">
        <v>31</v>
      </c>
      <c r="H19" s="27" t="s">
        <v>29</v>
      </c>
      <c r="I19" s="27" t="s">
        <v>30</v>
      </c>
      <c r="J19" s="27" t="s">
        <v>31</v>
      </c>
      <c r="K19" s="27" t="s">
        <v>29</v>
      </c>
      <c r="L19" s="27" t="s">
        <v>30</v>
      </c>
      <c r="M19" s="27" t="s">
        <v>31</v>
      </c>
      <c r="N19" s="27" t="s">
        <v>29</v>
      </c>
      <c r="O19" s="27" t="s">
        <v>30</v>
      </c>
      <c r="P19" s="27" t="s">
        <v>31</v>
      </c>
    </row>
    <row r="20" spans="3:16" ht="15.5" thickBot="1" x14ac:dyDescent="0.9">
      <c r="C20" s="92" t="s">
        <v>32</v>
      </c>
      <c r="D20" s="22" t="s">
        <v>106</v>
      </c>
      <c r="E20" s="3">
        <v>2</v>
      </c>
      <c r="F20" s="49"/>
      <c r="G20" s="25">
        <f t="shared" ref="G20:G34" si="0">IFERROR(F20/E20,"Meta 0")</f>
        <v>0</v>
      </c>
      <c r="H20" s="3">
        <v>2</v>
      </c>
      <c r="I20" s="49"/>
      <c r="J20" s="25">
        <f t="shared" ref="J20:J34" si="1">IFERROR(I20/H20,"Meta 0")</f>
        <v>0</v>
      </c>
      <c r="K20" s="3">
        <v>1</v>
      </c>
      <c r="L20" s="49"/>
      <c r="M20" s="25">
        <f t="shared" ref="M20:M34" si="2">IFERROR(L20/K20,"Meta 0")</f>
        <v>0</v>
      </c>
      <c r="N20" s="3">
        <v>1</v>
      </c>
      <c r="O20" s="49"/>
      <c r="P20" s="25">
        <f t="shared" ref="P20:P34" si="3">IFERROR(O20/N20,"Meta 0")</f>
        <v>0</v>
      </c>
    </row>
    <row r="21" spans="3:16" ht="16.25" thickTop="1" thickBot="1" x14ac:dyDescent="0.9">
      <c r="C21" s="92"/>
      <c r="D21" s="22" t="s">
        <v>119</v>
      </c>
      <c r="E21" s="3">
        <v>1</v>
      </c>
      <c r="F21" s="49"/>
      <c r="G21" s="25">
        <f t="shared" si="0"/>
        <v>0</v>
      </c>
      <c r="H21" s="3">
        <v>1</v>
      </c>
      <c r="I21" s="49"/>
      <c r="J21" s="25">
        <f t="shared" si="1"/>
        <v>0</v>
      </c>
      <c r="K21" s="3">
        <v>2</v>
      </c>
      <c r="L21" s="49"/>
      <c r="M21" s="25">
        <f t="shared" si="2"/>
        <v>0</v>
      </c>
      <c r="N21" s="3">
        <v>2</v>
      </c>
      <c r="O21" s="49"/>
      <c r="P21" s="25">
        <f t="shared" si="3"/>
        <v>0</v>
      </c>
    </row>
    <row r="22" spans="3:16" ht="16.25" thickTop="1" thickBot="1" x14ac:dyDescent="0.9">
      <c r="C22" s="93" t="s">
        <v>33</v>
      </c>
      <c r="D22" s="22" t="s">
        <v>120</v>
      </c>
      <c r="E22" s="3">
        <v>2</v>
      </c>
      <c r="F22" s="49"/>
      <c r="G22" s="25">
        <f t="shared" si="0"/>
        <v>0</v>
      </c>
      <c r="H22" s="3">
        <v>2</v>
      </c>
      <c r="I22" s="49"/>
      <c r="J22" s="25">
        <f t="shared" si="1"/>
        <v>0</v>
      </c>
      <c r="K22" s="3">
        <v>2</v>
      </c>
      <c r="L22" s="49"/>
      <c r="M22" s="25">
        <f t="shared" si="2"/>
        <v>0</v>
      </c>
      <c r="N22" s="3">
        <v>2</v>
      </c>
      <c r="O22" s="49"/>
      <c r="P22" s="25">
        <f t="shared" si="3"/>
        <v>0</v>
      </c>
    </row>
    <row r="23" spans="3:16" ht="16.25" thickTop="1" thickBot="1" x14ac:dyDescent="0.9">
      <c r="C23" s="94"/>
      <c r="D23" s="22" t="s">
        <v>110</v>
      </c>
      <c r="E23" s="3">
        <v>1</v>
      </c>
      <c r="F23" s="49"/>
      <c r="G23" s="25">
        <f t="shared" si="0"/>
        <v>0</v>
      </c>
      <c r="H23" s="3">
        <v>1</v>
      </c>
      <c r="I23" s="49"/>
      <c r="J23" s="25">
        <f t="shared" si="1"/>
        <v>0</v>
      </c>
      <c r="K23" s="3">
        <v>1</v>
      </c>
      <c r="L23" s="49"/>
      <c r="M23" s="25">
        <f t="shared" si="2"/>
        <v>0</v>
      </c>
      <c r="N23" s="3">
        <v>1</v>
      </c>
      <c r="O23" s="49"/>
      <c r="P23" s="25">
        <f t="shared" si="3"/>
        <v>0</v>
      </c>
    </row>
    <row r="24" spans="3:16" ht="16.25" thickTop="1" thickBot="1" x14ac:dyDescent="0.9">
      <c r="C24" s="94"/>
      <c r="D24" s="22" t="s">
        <v>111</v>
      </c>
      <c r="E24" s="3">
        <v>0</v>
      </c>
      <c r="F24" s="49"/>
      <c r="G24" s="25" t="str">
        <f t="shared" si="0"/>
        <v>Meta 0</v>
      </c>
      <c r="H24" s="3">
        <v>1</v>
      </c>
      <c r="I24" s="49"/>
      <c r="J24" s="25">
        <f t="shared" si="1"/>
        <v>0</v>
      </c>
      <c r="K24" s="3">
        <v>1</v>
      </c>
      <c r="L24" s="49"/>
      <c r="M24" s="25">
        <f t="shared" si="2"/>
        <v>0</v>
      </c>
      <c r="N24" s="3">
        <v>1</v>
      </c>
      <c r="O24" s="49"/>
      <c r="P24" s="25">
        <f t="shared" si="3"/>
        <v>0</v>
      </c>
    </row>
    <row r="25" spans="3:16" ht="16.25" thickTop="1" thickBot="1" x14ac:dyDescent="0.9">
      <c r="C25" s="95"/>
      <c r="D25" s="32" t="s">
        <v>134</v>
      </c>
      <c r="E25" s="3">
        <v>0</v>
      </c>
      <c r="F25" s="49"/>
      <c r="G25" s="25" t="str">
        <f t="shared" si="0"/>
        <v>Meta 0</v>
      </c>
      <c r="H25" s="3">
        <v>0</v>
      </c>
      <c r="I25" s="49"/>
      <c r="J25" s="25" t="str">
        <f t="shared" si="1"/>
        <v>Meta 0</v>
      </c>
      <c r="K25" s="3">
        <v>0</v>
      </c>
      <c r="L25" s="49"/>
      <c r="M25" s="25" t="str">
        <f t="shared" si="2"/>
        <v>Meta 0</v>
      </c>
      <c r="N25" s="3">
        <v>0</v>
      </c>
      <c r="O25" s="49"/>
      <c r="P25" s="25" t="str">
        <f t="shared" si="3"/>
        <v>Meta 0</v>
      </c>
    </row>
    <row r="26" spans="3:16" ht="16.25" thickTop="1" thickBot="1" x14ac:dyDescent="0.9">
      <c r="C26" s="92" t="s">
        <v>46</v>
      </c>
      <c r="D26" s="1" t="s">
        <v>144</v>
      </c>
      <c r="E26" s="3">
        <v>1</v>
      </c>
      <c r="F26" s="49"/>
      <c r="G26" s="25">
        <f t="shared" si="0"/>
        <v>0</v>
      </c>
      <c r="H26" s="3">
        <v>1</v>
      </c>
      <c r="I26" s="49"/>
      <c r="J26" s="25">
        <f t="shared" si="1"/>
        <v>0</v>
      </c>
      <c r="K26" s="3">
        <v>1</v>
      </c>
      <c r="L26" s="49"/>
      <c r="M26" s="25">
        <f t="shared" si="2"/>
        <v>0</v>
      </c>
      <c r="N26" s="3">
        <v>1</v>
      </c>
      <c r="O26" s="49"/>
      <c r="P26" s="25">
        <f t="shared" si="3"/>
        <v>0</v>
      </c>
    </row>
    <row r="27" spans="3:16" ht="16.25" thickTop="1" thickBot="1" x14ac:dyDescent="0.9">
      <c r="C27" s="92"/>
      <c r="D27" s="1" t="s">
        <v>145</v>
      </c>
      <c r="E27" s="3">
        <v>1</v>
      </c>
      <c r="F27" s="49"/>
      <c r="G27" s="25">
        <f t="shared" si="0"/>
        <v>0</v>
      </c>
      <c r="H27" s="3">
        <v>1</v>
      </c>
      <c r="I27" s="49"/>
      <c r="J27" s="25">
        <f t="shared" si="1"/>
        <v>0</v>
      </c>
      <c r="K27" s="3">
        <v>1</v>
      </c>
      <c r="L27" s="49"/>
      <c r="M27" s="25">
        <f t="shared" si="2"/>
        <v>0</v>
      </c>
      <c r="N27" s="3">
        <v>1</v>
      </c>
      <c r="O27" s="49"/>
      <c r="P27" s="25">
        <f t="shared" si="3"/>
        <v>0</v>
      </c>
    </row>
    <row r="28" spans="3:16" ht="16.25" thickTop="1" thickBot="1" x14ac:dyDescent="0.9">
      <c r="C28" s="92"/>
      <c r="D28" s="1" t="s">
        <v>146</v>
      </c>
      <c r="E28" s="3">
        <v>1</v>
      </c>
      <c r="F28" s="49"/>
      <c r="G28" s="25">
        <f t="shared" si="0"/>
        <v>0</v>
      </c>
      <c r="H28" s="3">
        <v>1</v>
      </c>
      <c r="I28" s="49"/>
      <c r="J28" s="25">
        <f t="shared" si="1"/>
        <v>0</v>
      </c>
      <c r="K28" s="3">
        <v>1</v>
      </c>
      <c r="L28" s="49"/>
      <c r="M28" s="25">
        <f t="shared" si="2"/>
        <v>0</v>
      </c>
      <c r="N28" s="3">
        <v>1</v>
      </c>
      <c r="O28" s="49"/>
      <c r="P28" s="25">
        <f t="shared" si="3"/>
        <v>0</v>
      </c>
    </row>
    <row r="29" spans="3:16" ht="16.25" thickTop="1" thickBot="1" x14ac:dyDescent="0.9">
      <c r="C29" s="92"/>
      <c r="D29" s="1" t="s">
        <v>148</v>
      </c>
      <c r="E29" s="3">
        <v>1</v>
      </c>
      <c r="F29" s="49"/>
      <c r="G29" s="25">
        <f t="shared" si="0"/>
        <v>0</v>
      </c>
      <c r="H29" s="3">
        <v>1</v>
      </c>
      <c r="I29" s="49"/>
      <c r="J29" s="25">
        <f t="shared" si="1"/>
        <v>0</v>
      </c>
      <c r="K29" s="3">
        <v>1</v>
      </c>
      <c r="L29" s="49"/>
      <c r="M29" s="25">
        <f t="shared" si="2"/>
        <v>0</v>
      </c>
      <c r="N29" s="3">
        <v>1</v>
      </c>
      <c r="O29" s="49"/>
      <c r="P29" s="25">
        <f t="shared" si="3"/>
        <v>0</v>
      </c>
    </row>
    <row r="30" spans="3:16" ht="16.25" thickTop="1" thickBot="1" x14ac:dyDescent="0.9">
      <c r="C30" s="92"/>
      <c r="D30" s="1" t="s">
        <v>147</v>
      </c>
      <c r="E30" s="3">
        <v>1</v>
      </c>
      <c r="F30" s="49"/>
      <c r="G30" s="25">
        <f t="shared" si="0"/>
        <v>0</v>
      </c>
      <c r="H30" s="3">
        <v>1</v>
      </c>
      <c r="I30" s="49"/>
      <c r="J30" s="25">
        <f t="shared" si="1"/>
        <v>0</v>
      </c>
      <c r="K30" s="3">
        <v>1</v>
      </c>
      <c r="L30" s="49"/>
      <c r="M30" s="25">
        <f t="shared" si="2"/>
        <v>0</v>
      </c>
      <c r="N30" s="3">
        <v>1</v>
      </c>
      <c r="O30" s="49"/>
      <c r="P30" s="25">
        <f t="shared" si="3"/>
        <v>0</v>
      </c>
    </row>
    <row r="31" spans="3:16" ht="16.25" thickTop="1" thickBot="1" x14ac:dyDescent="0.9">
      <c r="C31" s="11" t="s">
        <v>35</v>
      </c>
      <c r="D31" s="32" t="s">
        <v>121</v>
      </c>
      <c r="E31" s="3">
        <v>3</v>
      </c>
      <c r="F31" s="49"/>
      <c r="G31" s="25">
        <f t="shared" si="0"/>
        <v>0</v>
      </c>
      <c r="H31" s="3">
        <v>3</v>
      </c>
      <c r="I31" s="49"/>
      <c r="J31" s="25">
        <f t="shared" si="1"/>
        <v>0</v>
      </c>
      <c r="K31" s="3">
        <v>2</v>
      </c>
      <c r="L31" s="49"/>
      <c r="M31" s="25">
        <f t="shared" si="2"/>
        <v>0</v>
      </c>
      <c r="N31" s="3">
        <v>2</v>
      </c>
      <c r="O31" s="49"/>
      <c r="P31" s="25">
        <f t="shared" si="3"/>
        <v>0</v>
      </c>
    </row>
    <row r="32" spans="3:16" ht="16.25" thickTop="1" thickBot="1" x14ac:dyDescent="0.9">
      <c r="C32" s="11" t="s">
        <v>36</v>
      </c>
      <c r="D32" s="1" t="s">
        <v>113</v>
      </c>
      <c r="E32" s="3">
        <v>1</v>
      </c>
      <c r="F32" s="49"/>
      <c r="G32" s="25">
        <f t="shared" si="0"/>
        <v>0</v>
      </c>
      <c r="H32" s="3">
        <v>1</v>
      </c>
      <c r="I32" s="49"/>
      <c r="J32" s="25">
        <f t="shared" si="1"/>
        <v>0</v>
      </c>
      <c r="K32" s="3">
        <v>0</v>
      </c>
      <c r="L32" s="49"/>
      <c r="M32" s="25" t="str">
        <f t="shared" si="2"/>
        <v>Meta 0</v>
      </c>
      <c r="N32" s="3">
        <v>0</v>
      </c>
      <c r="O32" s="49"/>
      <c r="P32" s="25" t="str">
        <f t="shared" si="3"/>
        <v>Meta 0</v>
      </c>
    </row>
    <row r="33" spans="3:16" ht="16.25" thickTop="1" thickBot="1" x14ac:dyDescent="0.9">
      <c r="C33" s="92" t="s">
        <v>37</v>
      </c>
      <c r="D33" s="1" t="s">
        <v>114</v>
      </c>
      <c r="E33" s="3">
        <v>2</v>
      </c>
      <c r="F33" s="49"/>
      <c r="G33" s="25">
        <f t="shared" si="0"/>
        <v>0</v>
      </c>
      <c r="H33" s="3">
        <v>2</v>
      </c>
      <c r="I33" s="49"/>
      <c r="J33" s="25">
        <f t="shared" si="1"/>
        <v>0</v>
      </c>
      <c r="K33" s="3">
        <v>1</v>
      </c>
      <c r="L33" s="49"/>
      <c r="M33" s="25">
        <f t="shared" si="2"/>
        <v>0</v>
      </c>
      <c r="N33" s="3">
        <v>1</v>
      </c>
      <c r="O33" s="49"/>
      <c r="P33" s="25">
        <f t="shared" si="3"/>
        <v>0</v>
      </c>
    </row>
    <row r="34" spans="3:16" ht="16.25" thickTop="1" thickBot="1" x14ac:dyDescent="0.9">
      <c r="C34" s="92"/>
      <c r="D34" s="1" t="s">
        <v>115</v>
      </c>
      <c r="E34" s="3">
        <v>2</v>
      </c>
      <c r="F34" s="49"/>
      <c r="G34" s="25">
        <f t="shared" si="0"/>
        <v>0</v>
      </c>
      <c r="H34" s="3">
        <v>2</v>
      </c>
      <c r="I34" s="49"/>
      <c r="J34" s="25">
        <f t="shared" si="1"/>
        <v>0</v>
      </c>
      <c r="K34" s="3">
        <v>3</v>
      </c>
      <c r="L34" s="49"/>
      <c r="M34" s="25">
        <f t="shared" si="2"/>
        <v>0</v>
      </c>
      <c r="N34" s="3">
        <v>3</v>
      </c>
      <c r="O34" s="49"/>
      <c r="P34" s="25">
        <f t="shared" si="3"/>
        <v>0</v>
      </c>
    </row>
    <row r="35" spans="3:16" ht="15.5" thickTop="1" x14ac:dyDescent="0.75"/>
  </sheetData>
  <mergeCells count="11">
    <mergeCell ref="C20:C21"/>
    <mergeCell ref="C33:C34"/>
    <mergeCell ref="C26:C30"/>
    <mergeCell ref="C17:C19"/>
    <mergeCell ref="C22:C25"/>
    <mergeCell ref="D17:D19"/>
    <mergeCell ref="E17:P17"/>
    <mergeCell ref="E18:G18"/>
    <mergeCell ref="H18:J18"/>
    <mergeCell ref="K18:M18"/>
    <mergeCell ref="N18:P18"/>
  </mergeCells>
  <conditionalFormatting sqref="G20:G34">
    <cfRule type="containsText" dxfId="79" priority="16" operator="containsText" text="Meta 0">
      <formula>NOT(ISERROR(SEARCH("Meta 0",G20)))</formula>
    </cfRule>
    <cfRule type="cellIs" dxfId="78" priority="17" operator="lessThan">
      <formula>0.5</formula>
    </cfRule>
    <cfRule type="cellIs" dxfId="77" priority="18" operator="between">
      <formula>0.84</formula>
      <formula>0.5</formula>
    </cfRule>
    <cfRule type="cellIs" dxfId="76" priority="19" operator="greaterThanOrEqual">
      <formula>0.85</formula>
    </cfRule>
    <cfRule type="cellIs" dxfId="75" priority="20" operator="greaterThan">
      <formula>0.99</formula>
    </cfRule>
  </conditionalFormatting>
  <conditionalFormatting sqref="J20:J34">
    <cfRule type="containsText" dxfId="74" priority="11" operator="containsText" text="Meta 0">
      <formula>NOT(ISERROR(SEARCH("Meta 0",J20)))</formula>
    </cfRule>
    <cfRule type="cellIs" dxfId="73" priority="12" operator="lessThan">
      <formula>0.5</formula>
    </cfRule>
    <cfRule type="cellIs" dxfId="72" priority="13" operator="between">
      <formula>0.84</formula>
      <formula>0.5</formula>
    </cfRule>
    <cfRule type="cellIs" dxfId="71" priority="14" operator="greaterThanOrEqual">
      <formula>0.85</formula>
    </cfRule>
    <cfRule type="cellIs" dxfId="70" priority="15" operator="greaterThan">
      <formula>0.99</formula>
    </cfRule>
  </conditionalFormatting>
  <conditionalFormatting sqref="M20:M34">
    <cfRule type="containsText" dxfId="69" priority="6" operator="containsText" text="Meta 0">
      <formula>NOT(ISERROR(SEARCH("Meta 0",M20)))</formula>
    </cfRule>
    <cfRule type="cellIs" dxfId="68" priority="7" operator="lessThan">
      <formula>0.5</formula>
    </cfRule>
    <cfRule type="cellIs" dxfId="67" priority="8" operator="between">
      <formula>0.84</formula>
      <formula>0.5</formula>
    </cfRule>
    <cfRule type="cellIs" dxfId="66" priority="9" operator="greaterThanOrEqual">
      <formula>0.85</formula>
    </cfRule>
    <cfRule type="cellIs" dxfId="65" priority="10" operator="greaterThan">
      <formula>0.99</formula>
    </cfRule>
  </conditionalFormatting>
  <conditionalFormatting sqref="P20:P34">
    <cfRule type="containsText" dxfId="64" priority="1" operator="containsText" text="Meta 0">
      <formula>NOT(ISERROR(SEARCH("Meta 0",P20)))</formula>
    </cfRule>
    <cfRule type="cellIs" dxfId="63" priority="2" operator="lessThan">
      <formula>0.5</formula>
    </cfRule>
    <cfRule type="cellIs" dxfId="62" priority="3" operator="between">
      <formula>0.84</formula>
      <formula>0.5</formula>
    </cfRule>
    <cfRule type="cellIs" dxfId="61" priority="4" operator="greaterThanOrEqual">
      <formula>0.85</formula>
    </cfRule>
    <cfRule type="cellIs" dxfId="6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B9569-D399-48DB-8F23-2809701B7549}">
  <sheetPr>
    <tabColor theme="9" tint="0.79998168889431442"/>
  </sheetPr>
  <dimension ref="B1:P30"/>
  <sheetViews>
    <sheetView showGridLines="0" zoomScale="80" zoomScaleNormal="80" workbookViewId="0">
      <selection activeCell="C11" sqref="C11"/>
    </sheetView>
  </sheetViews>
  <sheetFormatPr baseColWidth="10" defaultColWidth="11.40625" defaultRowHeight="14.75" x14ac:dyDescent="0.75"/>
  <cols>
    <col min="1" max="1" width="3.26953125" customWidth="1"/>
    <col min="2" max="2" width="1.54296875" customWidth="1"/>
    <col min="3" max="3" width="31.54296875" customWidth="1"/>
    <col min="4" max="4" width="46.26953125" bestFit="1" customWidth="1"/>
    <col min="5" max="5" width="15.40625" customWidth="1"/>
    <col min="6" max="6" width="14.40625" bestFit="1" customWidth="1"/>
    <col min="7" max="7" width="23" bestFit="1" customWidth="1"/>
    <col min="8" max="8" width="16.54296875" customWidth="1"/>
    <col min="9" max="9" width="14.40625" bestFit="1" customWidth="1"/>
    <col min="10" max="10" width="23" bestFit="1" customWidth="1"/>
    <col min="11" max="11" width="17.26953125" customWidth="1"/>
    <col min="12" max="12" width="14.40625" bestFit="1" customWidth="1"/>
    <col min="13" max="13" width="23" bestFit="1" customWidth="1"/>
    <col min="14" max="14" width="13.26953125" customWidth="1"/>
    <col min="15" max="15" width="14.40625" bestFit="1" customWidth="1"/>
    <col min="16" max="16" width="23" bestFit="1" customWidth="1"/>
  </cols>
  <sheetData>
    <row r="1" spans="2:10" x14ac:dyDescent="0.75">
      <c r="C1" s="61"/>
    </row>
    <row r="2" spans="2:10" s="4" customFormat="1" ht="18.5" x14ac:dyDescent="0.9">
      <c r="B2" s="31" t="s">
        <v>43</v>
      </c>
      <c r="E2"/>
      <c r="F2"/>
      <c r="G2"/>
      <c r="H2"/>
      <c r="I2"/>
      <c r="J2"/>
    </row>
    <row r="3" spans="2:10" s="4" customFormat="1" ht="13.5" customHeight="1" x14ac:dyDescent="1">
      <c r="B3" s="30"/>
      <c r="E3"/>
      <c r="F3"/>
      <c r="G3"/>
      <c r="H3"/>
      <c r="I3"/>
      <c r="J3"/>
    </row>
    <row r="4" spans="2:10" s="4" customFormat="1" x14ac:dyDescent="0.75">
      <c r="C4" s="29" t="s">
        <v>149</v>
      </c>
      <c r="E4"/>
      <c r="F4"/>
      <c r="G4"/>
      <c r="H4"/>
      <c r="I4"/>
      <c r="J4"/>
    </row>
    <row r="5" spans="2:10" s="4" customFormat="1" x14ac:dyDescent="0.75">
      <c r="C5" s="29" t="s">
        <v>150</v>
      </c>
      <c r="E5"/>
      <c r="F5"/>
      <c r="G5"/>
      <c r="H5"/>
      <c r="I5"/>
      <c r="J5"/>
    </row>
    <row r="6" spans="2:10" s="4" customFormat="1" x14ac:dyDescent="0.75">
      <c r="C6" s="29" t="s">
        <v>151</v>
      </c>
      <c r="E6"/>
      <c r="F6"/>
      <c r="G6"/>
      <c r="H6"/>
      <c r="I6"/>
      <c r="J6"/>
    </row>
    <row r="7" spans="2:10" s="4" customFormat="1" x14ac:dyDescent="0.75">
      <c r="C7" s="29" t="s">
        <v>153</v>
      </c>
      <c r="E7"/>
      <c r="F7"/>
      <c r="G7"/>
      <c r="H7"/>
      <c r="I7"/>
      <c r="J7"/>
    </row>
    <row r="8" spans="2:10" s="4" customFormat="1" x14ac:dyDescent="0.75">
      <c r="B8" s="16"/>
      <c r="E8"/>
      <c r="F8"/>
      <c r="G8"/>
      <c r="H8"/>
      <c r="I8"/>
      <c r="J8"/>
    </row>
    <row r="9" spans="2:10" s="4" customFormat="1" ht="15.5" thickBot="1" x14ac:dyDescent="0.9">
      <c r="B9" s="16"/>
      <c r="C9" s="72" t="s">
        <v>221</v>
      </c>
      <c r="D9" s="29" t="s">
        <v>246</v>
      </c>
      <c r="E9"/>
      <c r="F9"/>
      <c r="G9"/>
      <c r="H9"/>
      <c r="I9"/>
      <c r="J9"/>
    </row>
    <row r="10" spans="2:10" s="4" customFormat="1" ht="15.5" thickTop="1" x14ac:dyDescent="0.75">
      <c r="B10"/>
      <c r="C10"/>
      <c r="D10"/>
      <c r="E10"/>
      <c r="F10"/>
      <c r="G10"/>
      <c r="H10"/>
      <c r="I10"/>
      <c r="J10"/>
    </row>
    <row r="11" spans="2:10" s="4" customFormat="1" x14ac:dyDescent="0.75">
      <c r="C11" t="s">
        <v>229</v>
      </c>
      <c r="D11"/>
      <c r="E11"/>
      <c r="F11"/>
      <c r="G11"/>
      <c r="H11"/>
      <c r="I11"/>
      <c r="J11"/>
    </row>
    <row r="12" spans="2:10" s="4" customFormat="1" x14ac:dyDescent="0.75">
      <c r="B12"/>
      <c r="C12" s="65" t="s">
        <v>247</v>
      </c>
      <c r="D12"/>
      <c r="E12"/>
      <c r="F12"/>
      <c r="G12"/>
      <c r="H12"/>
      <c r="I12"/>
      <c r="J12"/>
    </row>
    <row r="13" spans="2:10" s="4" customFormat="1" x14ac:dyDescent="0.75">
      <c r="B13"/>
      <c r="C13" s="66" t="s">
        <v>231</v>
      </c>
      <c r="D13"/>
      <c r="E13"/>
      <c r="F13"/>
      <c r="G13"/>
      <c r="H13"/>
      <c r="I13"/>
      <c r="J13"/>
    </row>
    <row r="14" spans="2:10" s="4" customFormat="1" x14ac:dyDescent="0.75">
      <c r="B14"/>
      <c r="C14" s="55" t="s">
        <v>230</v>
      </c>
      <c r="D14"/>
      <c r="E14"/>
      <c r="F14"/>
      <c r="G14"/>
      <c r="H14"/>
      <c r="I14"/>
      <c r="J14"/>
    </row>
    <row r="15" spans="2:10" s="4" customFormat="1" x14ac:dyDescent="0.75">
      <c r="B15"/>
      <c r="C15" s="3" t="s">
        <v>232</v>
      </c>
      <c r="D15" t="s">
        <v>240</v>
      </c>
      <c r="E15"/>
      <c r="F15"/>
      <c r="G15"/>
      <c r="H15"/>
      <c r="I15"/>
      <c r="J15"/>
    </row>
    <row r="16" spans="2:10" s="4" customFormat="1" x14ac:dyDescent="0.75">
      <c r="B16"/>
      <c r="D16"/>
      <c r="E16"/>
      <c r="F16"/>
      <c r="G16"/>
      <c r="H16"/>
      <c r="I16"/>
      <c r="J16"/>
    </row>
    <row r="17" spans="2:16" s="4" customFormat="1" x14ac:dyDescent="0.75">
      <c r="B17" s="16"/>
      <c r="E17"/>
      <c r="F17"/>
      <c r="G17"/>
      <c r="H17"/>
      <c r="I17"/>
      <c r="J17"/>
    </row>
    <row r="18" spans="2:16" x14ac:dyDescent="0.75">
      <c r="C18" s="91" t="s">
        <v>27</v>
      </c>
      <c r="D18" s="91" t="s">
        <v>28</v>
      </c>
      <c r="E18" s="90" t="s">
        <v>0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 x14ac:dyDescent="0.75">
      <c r="C19" s="91"/>
      <c r="D19" s="91"/>
      <c r="E19" s="89">
        <v>2024</v>
      </c>
      <c r="F19" s="89"/>
      <c r="G19" s="89"/>
      <c r="H19" s="89">
        <f>E19+1</f>
        <v>2025</v>
      </c>
      <c r="I19" s="89"/>
      <c r="J19" s="89"/>
      <c r="K19" s="89">
        <f>H19+1</f>
        <v>2026</v>
      </c>
      <c r="L19" s="89"/>
      <c r="M19" s="89"/>
      <c r="N19" s="89">
        <f>K19+1</f>
        <v>2027</v>
      </c>
      <c r="O19" s="89"/>
      <c r="P19" s="89"/>
    </row>
    <row r="20" spans="2:16" x14ac:dyDescent="0.75">
      <c r="C20" s="91"/>
      <c r="D20" s="91"/>
      <c r="E20" s="27" t="s">
        <v>29</v>
      </c>
      <c r="F20" s="27" t="s">
        <v>30</v>
      </c>
      <c r="G20" s="27" t="s">
        <v>31</v>
      </c>
      <c r="H20" s="27" t="s">
        <v>29</v>
      </c>
      <c r="I20" s="27" t="s">
        <v>30</v>
      </c>
      <c r="J20" s="27" t="s">
        <v>31</v>
      </c>
      <c r="K20" s="27" t="s">
        <v>29</v>
      </c>
      <c r="L20" s="27" t="s">
        <v>30</v>
      </c>
      <c r="M20" s="27" t="s">
        <v>31</v>
      </c>
      <c r="N20" s="27" t="s">
        <v>29</v>
      </c>
      <c r="O20" s="27" t="s">
        <v>30</v>
      </c>
      <c r="P20" s="27" t="s">
        <v>31</v>
      </c>
    </row>
    <row r="21" spans="2:16" ht="15.5" thickBot="1" x14ac:dyDescent="0.9">
      <c r="C21" s="92" t="s">
        <v>32</v>
      </c>
      <c r="D21" s="22" t="s">
        <v>106</v>
      </c>
      <c r="E21" s="3">
        <v>1</v>
      </c>
      <c r="F21" s="49"/>
      <c r="G21" s="25">
        <f t="shared" ref="G21:G29" si="0">IFERROR(F21/E21,"Meta 0")</f>
        <v>0</v>
      </c>
      <c r="H21" s="3">
        <v>1</v>
      </c>
      <c r="I21" s="49"/>
      <c r="J21" s="25">
        <f t="shared" ref="J21:J29" si="1">IFERROR(I21/H21,"Meta 0")</f>
        <v>0</v>
      </c>
      <c r="K21" s="3">
        <v>1</v>
      </c>
      <c r="L21" s="49"/>
      <c r="M21" s="25">
        <f t="shared" ref="M21:M29" si="2">IFERROR(L21/K21,"Meta 0")</f>
        <v>0</v>
      </c>
      <c r="N21" s="3">
        <v>1</v>
      </c>
      <c r="O21" s="49"/>
      <c r="P21" s="25">
        <f t="shared" ref="P21:P29" si="3">IFERROR(O21/N21,"Meta 0")</f>
        <v>0</v>
      </c>
    </row>
    <row r="22" spans="2:16" ht="16.25" thickTop="1" thickBot="1" x14ac:dyDescent="0.9">
      <c r="C22" s="92"/>
      <c r="D22" s="22" t="s">
        <v>119</v>
      </c>
      <c r="E22" s="3">
        <v>1</v>
      </c>
      <c r="F22" s="49"/>
      <c r="G22" s="25">
        <f t="shared" si="0"/>
        <v>0</v>
      </c>
      <c r="H22" s="3">
        <v>1</v>
      </c>
      <c r="I22" s="49"/>
      <c r="J22" s="25">
        <f t="shared" si="1"/>
        <v>0</v>
      </c>
      <c r="K22" s="3">
        <v>1</v>
      </c>
      <c r="L22" s="49"/>
      <c r="M22" s="25">
        <f t="shared" si="2"/>
        <v>0</v>
      </c>
      <c r="N22" s="3">
        <v>1</v>
      </c>
      <c r="O22" s="49"/>
      <c r="P22" s="25">
        <f t="shared" si="3"/>
        <v>0</v>
      </c>
    </row>
    <row r="23" spans="2:16" ht="16.25" thickTop="1" thickBot="1" x14ac:dyDescent="0.9">
      <c r="C23" s="93" t="s">
        <v>33</v>
      </c>
      <c r="D23" s="22" t="s">
        <v>120</v>
      </c>
      <c r="E23" s="3">
        <v>1</v>
      </c>
      <c r="F23" s="49"/>
      <c r="G23" s="25">
        <f t="shared" si="0"/>
        <v>0</v>
      </c>
      <c r="H23" s="3">
        <v>1</v>
      </c>
      <c r="I23" s="49"/>
      <c r="J23" s="25">
        <f t="shared" si="1"/>
        <v>0</v>
      </c>
      <c r="K23" s="3">
        <v>1</v>
      </c>
      <c r="L23" s="49"/>
      <c r="M23" s="25">
        <f t="shared" si="2"/>
        <v>0</v>
      </c>
      <c r="N23" s="3">
        <v>1</v>
      </c>
      <c r="O23" s="49"/>
      <c r="P23" s="25">
        <f t="shared" si="3"/>
        <v>0</v>
      </c>
    </row>
    <row r="24" spans="2:16" ht="16.25" thickTop="1" thickBot="1" x14ac:dyDescent="0.9">
      <c r="C24" s="94"/>
      <c r="D24" s="22" t="s">
        <v>110</v>
      </c>
      <c r="E24" s="3">
        <v>1</v>
      </c>
      <c r="F24" s="49"/>
      <c r="G24" s="25">
        <f t="shared" si="0"/>
        <v>0</v>
      </c>
      <c r="H24" s="3">
        <v>1</v>
      </c>
      <c r="I24" s="49"/>
      <c r="J24" s="25">
        <f t="shared" si="1"/>
        <v>0</v>
      </c>
      <c r="K24" s="3">
        <v>1</v>
      </c>
      <c r="L24" s="49"/>
      <c r="M24" s="25">
        <f t="shared" si="2"/>
        <v>0</v>
      </c>
      <c r="N24" s="3">
        <v>1</v>
      </c>
      <c r="O24" s="49"/>
      <c r="P24" s="25">
        <f t="shared" si="3"/>
        <v>0</v>
      </c>
    </row>
    <row r="25" spans="2:16" ht="16.25" thickTop="1" thickBot="1" x14ac:dyDescent="0.9">
      <c r="C25" s="94"/>
      <c r="D25" s="22" t="s">
        <v>111</v>
      </c>
      <c r="E25" s="3">
        <v>1</v>
      </c>
      <c r="F25" s="49"/>
      <c r="G25" s="25">
        <f t="shared" si="0"/>
        <v>0</v>
      </c>
      <c r="H25" s="3">
        <v>1</v>
      </c>
      <c r="I25" s="49"/>
      <c r="J25" s="25">
        <f t="shared" si="1"/>
        <v>0</v>
      </c>
      <c r="K25" s="3">
        <v>1</v>
      </c>
      <c r="L25" s="49"/>
      <c r="M25" s="25">
        <f t="shared" si="2"/>
        <v>0</v>
      </c>
      <c r="N25" s="3">
        <v>1</v>
      </c>
      <c r="O25" s="49"/>
      <c r="P25" s="25">
        <f t="shared" si="3"/>
        <v>0</v>
      </c>
    </row>
    <row r="26" spans="2:16" ht="16.25" thickTop="1" thickBot="1" x14ac:dyDescent="0.9">
      <c r="C26" s="95"/>
      <c r="D26" s="32" t="s">
        <v>134</v>
      </c>
      <c r="E26" s="3">
        <v>0</v>
      </c>
      <c r="F26" s="49"/>
      <c r="G26" s="25" t="str">
        <f t="shared" si="0"/>
        <v>Meta 0</v>
      </c>
      <c r="H26" s="3">
        <v>0</v>
      </c>
      <c r="I26" s="49"/>
      <c r="J26" s="25" t="str">
        <f t="shared" si="1"/>
        <v>Meta 0</v>
      </c>
      <c r="K26" s="3">
        <v>0</v>
      </c>
      <c r="L26" s="49"/>
      <c r="M26" s="25" t="str">
        <f t="shared" si="2"/>
        <v>Meta 0</v>
      </c>
      <c r="N26" s="3">
        <v>0</v>
      </c>
      <c r="O26" s="49"/>
      <c r="P26" s="25" t="str">
        <f t="shared" si="3"/>
        <v>Meta 0</v>
      </c>
    </row>
    <row r="27" spans="2:16" ht="16.25" thickTop="1" thickBot="1" x14ac:dyDescent="0.9">
      <c r="C27" s="11" t="s">
        <v>34</v>
      </c>
      <c r="D27" s="1" t="s">
        <v>152</v>
      </c>
      <c r="E27" s="3">
        <v>1</v>
      </c>
      <c r="F27" s="49"/>
      <c r="G27" s="25">
        <f t="shared" si="0"/>
        <v>0</v>
      </c>
      <c r="H27" s="3">
        <v>1</v>
      </c>
      <c r="I27" s="49"/>
      <c r="J27" s="25">
        <f t="shared" si="1"/>
        <v>0</v>
      </c>
      <c r="K27" s="3">
        <v>1</v>
      </c>
      <c r="L27" s="49"/>
      <c r="M27" s="25">
        <f t="shared" si="2"/>
        <v>0</v>
      </c>
      <c r="N27" s="3">
        <v>1</v>
      </c>
      <c r="O27" s="49"/>
      <c r="P27" s="25">
        <f t="shared" si="3"/>
        <v>0</v>
      </c>
    </row>
    <row r="28" spans="2:16" ht="16.25" thickTop="1" thickBot="1" x14ac:dyDescent="0.9">
      <c r="C28" s="11" t="s">
        <v>35</v>
      </c>
      <c r="D28" s="32" t="s">
        <v>121</v>
      </c>
      <c r="E28" s="3">
        <v>2</v>
      </c>
      <c r="F28" s="49"/>
      <c r="G28" s="25">
        <f t="shared" si="0"/>
        <v>0</v>
      </c>
      <c r="H28" s="3">
        <v>2</v>
      </c>
      <c r="I28" s="49"/>
      <c r="J28" s="25">
        <f t="shared" si="1"/>
        <v>0</v>
      </c>
      <c r="K28" s="3">
        <v>1</v>
      </c>
      <c r="L28" s="49"/>
      <c r="M28" s="25">
        <f t="shared" si="2"/>
        <v>0</v>
      </c>
      <c r="N28" s="3">
        <v>1</v>
      </c>
      <c r="O28" s="49"/>
      <c r="P28" s="25">
        <f t="shared" si="3"/>
        <v>0</v>
      </c>
    </row>
    <row r="29" spans="2:16" ht="16.25" thickTop="1" thickBot="1" x14ac:dyDescent="0.9">
      <c r="C29" s="11" t="s">
        <v>79</v>
      </c>
      <c r="D29" s="1" t="s">
        <v>115</v>
      </c>
      <c r="E29" s="3">
        <v>2</v>
      </c>
      <c r="F29" s="49"/>
      <c r="G29" s="25">
        <f t="shared" si="0"/>
        <v>0</v>
      </c>
      <c r="H29" s="3">
        <v>2</v>
      </c>
      <c r="I29" s="49"/>
      <c r="J29" s="25">
        <f t="shared" si="1"/>
        <v>0</v>
      </c>
      <c r="K29" s="3">
        <v>3</v>
      </c>
      <c r="L29" s="49"/>
      <c r="M29" s="25">
        <f t="shared" si="2"/>
        <v>0</v>
      </c>
      <c r="N29" s="3">
        <v>3</v>
      </c>
      <c r="O29" s="49"/>
      <c r="P29" s="25">
        <f t="shared" si="3"/>
        <v>0</v>
      </c>
    </row>
    <row r="30" spans="2:16" ht="15.5" thickTop="1" x14ac:dyDescent="0.75"/>
  </sheetData>
  <mergeCells count="9">
    <mergeCell ref="C23:C26"/>
    <mergeCell ref="C21:C22"/>
    <mergeCell ref="C18:C20"/>
    <mergeCell ref="D18:D20"/>
    <mergeCell ref="E18:P18"/>
    <mergeCell ref="E19:G19"/>
    <mergeCell ref="H19:J19"/>
    <mergeCell ref="K19:M19"/>
    <mergeCell ref="N19:P19"/>
  </mergeCells>
  <conditionalFormatting sqref="G21:G29">
    <cfRule type="containsText" dxfId="59" priority="16" operator="containsText" text="Meta 0">
      <formula>NOT(ISERROR(SEARCH("Meta 0",G21)))</formula>
    </cfRule>
    <cfRule type="cellIs" dxfId="58" priority="17" operator="lessThan">
      <formula>0.5</formula>
    </cfRule>
    <cfRule type="cellIs" dxfId="57" priority="18" operator="between">
      <formula>0.84</formula>
      <formula>0.5</formula>
    </cfRule>
    <cfRule type="cellIs" dxfId="56" priority="19" operator="greaterThanOrEqual">
      <formula>0.85</formula>
    </cfRule>
    <cfRule type="cellIs" dxfId="55" priority="20" operator="greaterThan">
      <formula>0.99</formula>
    </cfRule>
  </conditionalFormatting>
  <conditionalFormatting sqref="J21:J29">
    <cfRule type="containsText" dxfId="54" priority="11" operator="containsText" text="Meta 0">
      <formula>NOT(ISERROR(SEARCH("Meta 0",J21)))</formula>
    </cfRule>
    <cfRule type="cellIs" dxfId="53" priority="12" operator="lessThan">
      <formula>0.5</formula>
    </cfRule>
    <cfRule type="cellIs" dxfId="52" priority="13" operator="between">
      <formula>0.84</formula>
      <formula>0.5</formula>
    </cfRule>
    <cfRule type="cellIs" dxfId="51" priority="14" operator="greaterThanOrEqual">
      <formula>0.85</formula>
    </cfRule>
    <cfRule type="cellIs" dxfId="50" priority="15" operator="greaterThan">
      <formula>0.99</formula>
    </cfRule>
  </conditionalFormatting>
  <conditionalFormatting sqref="M21:M29">
    <cfRule type="containsText" dxfId="49" priority="6" operator="containsText" text="Meta 0">
      <formula>NOT(ISERROR(SEARCH("Meta 0",M21)))</formula>
    </cfRule>
    <cfRule type="cellIs" dxfId="48" priority="7" operator="lessThan">
      <formula>0.5</formula>
    </cfRule>
    <cfRule type="cellIs" dxfId="47" priority="8" operator="between">
      <formula>0.84</formula>
      <formula>0.5</formula>
    </cfRule>
    <cfRule type="cellIs" dxfId="46" priority="9" operator="greaterThanOrEqual">
      <formula>0.85</formula>
    </cfRule>
    <cfRule type="cellIs" dxfId="45" priority="10" operator="greaterThan">
      <formula>0.99</formula>
    </cfRule>
  </conditionalFormatting>
  <conditionalFormatting sqref="P21:P29">
    <cfRule type="containsText" dxfId="44" priority="1" operator="containsText" text="Meta 0">
      <formula>NOT(ISERROR(SEARCH("Meta 0",P21)))</formula>
    </cfRule>
    <cfRule type="cellIs" dxfId="43" priority="2" operator="lessThan">
      <formula>0.5</formula>
    </cfRule>
    <cfRule type="cellIs" dxfId="42" priority="3" operator="between">
      <formula>0.84</formula>
      <formula>0.5</formula>
    </cfRule>
    <cfRule type="cellIs" dxfId="41" priority="4" operator="greaterThanOrEqual">
      <formula>0.85</formula>
    </cfRule>
    <cfRule type="cellIs" dxfId="4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C12299-F0ED-460E-AAAE-2A2EE3DFAC77}">
  <sheetPr>
    <tabColor theme="9" tint="0.79998168889431442"/>
  </sheetPr>
  <dimension ref="B1:P29"/>
  <sheetViews>
    <sheetView showGridLines="0" zoomScale="80" zoomScaleNormal="80" workbookViewId="0">
      <selection activeCell="D33" sqref="D33"/>
    </sheetView>
  </sheetViews>
  <sheetFormatPr baseColWidth="10" defaultColWidth="11.40625" defaultRowHeight="14.75" x14ac:dyDescent="0.75"/>
  <cols>
    <col min="1" max="1" width="3.86328125" customWidth="1"/>
    <col min="2" max="2" width="1.7265625" customWidth="1"/>
    <col min="3" max="3" width="29.26953125" customWidth="1"/>
    <col min="4" max="4" width="54.1328125" customWidth="1"/>
    <col min="5" max="5" width="23.7265625" customWidth="1"/>
    <col min="6" max="6" width="14.40625" bestFit="1" customWidth="1"/>
    <col min="7" max="7" width="23" bestFit="1" customWidth="1"/>
    <col min="8" max="8" width="16.26953125" customWidth="1"/>
    <col min="9" max="9" width="14.40625" bestFit="1" customWidth="1"/>
    <col min="10" max="10" width="23" bestFit="1" customWidth="1"/>
    <col min="11" max="11" width="16.1328125" customWidth="1"/>
    <col min="12" max="12" width="14.40625" bestFit="1" customWidth="1"/>
    <col min="13" max="13" width="23" bestFit="1" customWidth="1"/>
    <col min="14" max="14" width="15.54296875" customWidth="1"/>
    <col min="15" max="15" width="14.40625" bestFit="1" customWidth="1"/>
    <col min="16" max="16" width="23" customWidth="1"/>
  </cols>
  <sheetData>
    <row r="1" spans="2:10" x14ac:dyDescent="0.75">
      <c r="C1" s="61"/>
    </row>
    <row r="2" spans="2:10" s="4" customFormat="1" ht="18.5" x14ac:dyDescent="0.9">
      <c r="B2" s="31" t="s">
        <v>44</v>
      </c>
      <c r="E2"/>
      <c r="F2"/>
      <c r="G2"/>
      <c r="H2"/>
      <c r="I2"/>
      <c r="J2"/>
    </row>
    <row r="3" spans="2:10" s="4" customFormat="1" ht="13.5" customHeight="1" x14ac:dyDescent="1">
      <c r="B3" s="30"/>
      <c r="E3"/>
      <c r="F3"/>
      <c r="G3"/>
      <c r="H3"/>
      <c r="I3"/>
      <c r="J3"/>
    </row>
    <row r="4" spans="2:10" s="4" customFormat="1" x14ac:dyDescent="0.75">
      <c r="C4" s="29" t="s">
        <v>154</v>
      </c>
      <c r="E4"/>
      <c r="F4"/>
      <c r="G4"/>
      <c r="H4"/>
      <c r="I4"/>
      <c r="J4"/>
    </row>
    <row r="5" spans="2:10" s="4" customFormat="1" x14ac:dyDescent="0.75">
      <c r="C5" s="29" t="s">
        <v>155</v>
      </c>
      <c r="E5"/>
      <c r="F5"/>
      <c r="G5"/>
      <c r="H5"/>
      <c r="I5"/>
      <c r="J5"/>
    </row>
    <row r="6" spans="2:10" s="4" customFormat="1" x14ac:dyDescent="0.75">
      <c r="C6" s="29" t="s">
        <v>156</v>
      </c>
      <c r="E6"/>
      <c r="F6"/>
      <c r="G6"/>
      <c r="H6"/>
      <c r="I6"/>
      <c r="J6"/>
    </row>
    <row r="7" spans="2:10" s="4" customFormat="1" x14ac:dyDescent="0.75">
      <c r="C7" s="29" t="s">
        <v>153</v>
      </c>
      <c r="E7"/>
      <c r="F7"/>
      <c r="G7"/>
      <c r="H7"/>
      <c r="I7"/>
      <c r="J7"/>
    </row>
    <row r="8" spans="2:10" s="4" customFormat="1" x14ac:dyDescent="0.75">
      <c r="B8" s="16"/>
      <c r="E8"/>
      <c r="F8"/>
      <c r="G8"/>
      <c r="H8"/>
      <c r="I8"/>
      <c r="J8"/>
    </row>
    <row r="9" spans="2:10" s="4" customFormat="1" ht="15.5" thickBot="1" x14ac:dyDescent="0.9">
      <c r="B9" s="16"/>
      <c r="C9" s="72" t="s">
        <v>221</v>
      </c>
      <c r="D9" s="29" t="s">
        <v>246</v>
      </c>
      <c r="E9"/>
      <c r="F9"/>
      <c r="G9"/>
      <c r="H9"/>
      <c r="I9"/>
      <c r="J9"/>
    </row>
    <row r="10" spans="2:10" s="4" customFormat="1" ht="15.5" thickTop="1" x14ac:dyDescent="0.75">
      <c r="B10"/>
      <c r="C10"/>
      <c r="D10"/>
      <c r="E10"/>
      <c r="F10"/>
      <c r="G10"/>
      <c r="H10"/>
      <c r="I10"/>
      <c r="J10"/>
    </row>
    <row r="11" spans="2:10" s="4" customFormat="1" x14ac:dyDescent="0.75">
      <c r="C11" t="s">
        <v>229</v>
      </c>
      <c r="D11"/>
      <c r="E11"/>
      <c r="F11"/>
      <c r="G11"/>
      <c r="H11"/>
      <c r="I11"/>
      <c r="J11"/>
    </row>
    <row r="12" spans="2:10" s="4" customFormat="1" x14ac:dyDescent="0.75">
      <c r="B12"/>
      <c r="C12" s="65" t="s">
        <v>247</v>
      </c>
      <c r="D12"/>
      <c r="E12"/>
      <c r="F12"/>
      <c r="G12"/>
      <c r="H12"/>
      <c r="I12"/>
      <c r="J12"/>
    </row>
    <row r="13" spans="2:10" s="4" customFormat="1" x14ac:dyDescent="0.75">
      <c r="B13"/>
      <c r="C13" s="66" t="s">
        <v>231</v>
      </c>
      <c r="D13"/>
      <c r="E13"/>
      <c r="F13"/>
      <c r="G13"/>
      <c r="H13"/>
      <c r="I13"/>
      <c r="J13"/>
    </row>
    <row r="14" spans="2:10" s="4" customFormat="1" x14ac:dyDescent="0.75">
      <c r="B14"/>
      <c r="C14" s="55" t="s">
        <v>230</v>
      </c>
      <c r="D14"/>
      <c r="E14"/>
      <c r="F14"/>
      <c r="G14"/>
      <c r="H14"/>
      <c r="I14"/>
      <c r="J14"/>
    </row>
    <row r="15" spans="2:10" s="4" customFormat="1" x14ac:dyDescent="0.75">
      <c r="B15"/>
      <c r="C15" s="3" t="s">
        <v>232</v>
      </c>
      <c r="D15" t="s">
        <v>240</v>
      </c>
      <c r="E15"/>
      <c r="F15"/>
      <c r="G15"/>
      <c r="H15"/>
      <c r="I15"/>
      <c r="J15"/>
    </row>
    <row r="16" spans="2:10" s="4" customFormat="1" x14ac:dyDescent="0.75">
      <c r="B16"/>
      <c r="D16"/>
      <c r="E16"/>
      <c r="F16"/>
      <c r="G16"/>
      <c r="H16"/>
      <c r="I16"/>
      <c r="J16"/>
    </row>
    <row r="17" spans="2:16" s="4" customFormat="1" x14ac:dyDescent="0.75">
      <c r="B17" s="16"/>
      <c r="E17"/>
      <c r="F17"/>
      <c r="G17"/>
      <c r="H17"/>
      <c r="I17"/>
      <c r="J17"/>
    </row>
    <row r="18" spans="2:16" x14ac:dyDescent="0.75">
      <c r="C18" s="91" t="s">
        <v>27</v>
      </c>
      <c r="D18" s="91" t="s">
        <v>28</v>
      </c>
      <c r="E18" s="90" t="s">
        <v>0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 x14ac:dyDescent="0.75">
      <c r="C19" s="91"/>
      <c r="D19" s="91"/>
      <c r="E19" s="89">
        <v>2024</v>
      </c>
      <c r="F19" s="89"/>
      <c r="G19" s="89"/>
      <c r="H19" s="89">
        <f>E19+1</f>
        <v>2025</v>
      </c>
      <c r="I19" s="89"/>
      <c r="J19" s="89"/>
      <c r="K19" s="89">
        <f>H19+1</f>
        <v>2026</v>
      </c>
      <c r="L19" s="89"/>
      <c r="M19" s="89"/>
      <c r="N19" s="89">
        <f>K19+1</f>
        <v>2027</v>
      </c>
      <c r="O19" s="89"/>
      <c r="P19" s="89"/>
    </row>
    <row r="20" spans="2:16" x14ac:dyDescent="0.75">
      <c r="C20" s="91"/>
      <c r="D20" s="91"/>
      <c r="E20" s="27" t="s">
        <v>29</v>
      </c>
      <c r="F20" s="27" t="s">
        <v>30</v>
      </c>
      <c r="G20" s="27" t="s">
        <v>31</v>
      </c>
      <c r="H20" s="27" t="s">
        <v>29</v>
      </c>
      <c r="I20" s="27" t="s">
        <v>30</v>
      </c>
      <c r="J20" s="27" t="s">
        <v>31</v>
      </c>
      <c r="K20" s="27" t="s">
        <v>29</v>
      </c>
      <c r="L20" s="27" t="s">
        <v>30</v>
      </c>
      <c r="M20" s="27" t="s">
        <v>31</v>
      </c>
      <c r="N20" s="27" t="s">
        <v>29</v>
      </c>
      <c r="O20" s="27" t="s">
        <v>30</v>
      </c>
      <c r="P20" s="27" t="s">
        <v>31</v>
      </c>
    </row>
    <row r="21" spans="2:16" ht="15.5" thickBot="1" x14ac:dyDescent="0.9">
      <c r="C21" s="92" t="s">
        <v>32</v>
      </c>
      <c r="D21" s="22" t="s">
        <v>106</v>
      </c>
      <c r="E21" s="3">
        <v>1</v>
      </c>
      <c r="F21" s="49"/>
      <c r="G21" s="25">
        <f t="shared" ref="G21:G28" si="0">IFERROR(F21/E21,"Meta 0")</f>
        <v>0</v>
      </c>
      <c r="H21" s="3">
        <v>1</v>
      </c>
      <c r="I21" s="49"/>
      <c r="J21" s="25">
        <f t="shared" ref="J21:J28" si="1">IFERROR(I21/H21,"Meta 0")</f>
        <v>0</v>
      </c>
      <c r="K21" s="3">
        <v>1</v>
      </c>
      <c r="L21" s="49"/>
      <c r="M21" s="25">
        <f t="shared" ref="M21:M28" si="2">IFERROR(L21/K21,"Meta 0")</f>
        <v>0</v>
      </c>
      <c r="N21" s="3">
        <v>1</v>
      </c>
      <c r="O21" s="49"/>
      <c r="P21" s="25">
        <f t="shared" ref="P21:P28" si="3">IFERROR(O21/N21,"Meta 0")</f>
        <v>0</v>
      </c>
    </row>
    <row r="22" spans="2:16" ht="16.25" thickTop="1" thickBot="1" x14ac:dyDescent="0.9">
      <c r="C22" s="92"/>
      <c r="D22" s="22" t="s">
        <v>119</v>
      </c>
      <c r="E22" s="3">
        <v>1</v>
      </c>
      <c r="F22" s="49"/>
      <c r="G22" s="25">
        <f t="shared" si="0"/>
        <v>0</v>
      </c>
      <c r="H22" s="3">
        <v>1</v>
      </c>
      <c r="I22" s="49"/>
      <c r="J22" s="25">
        <f t="shared" si="1"/>
        <v>0</v>
      </c>
      <c r="K22" s="3">
        <v>1</v>
      </c>
      <c r="L22" s="49"/>
      <c r="M22" s="25">
        <f t="shared" si="2"/>
        <v>0</v>
      </c>
      <c r="N22" s="3">
        <v>1</v>
      </c>
      <c r="O22" s="49"/>
      <c r="P22" s="25">
        <f t="shared" si="3"/>
        <v>0</v>
      </c>
    </row>
    <row r="23" spans="2:16" ht="16.25" thickTop="1" thickBot="1" x14ac:dyDescent="0.9">
      <c r="C23" s="93" t="s">
        <v>33</v>
      </c>
      <c r="D23" s="22" t="s">
        <v>120</v>
      </c>
      <c r="E23" s="3">
        <v>0</v>
      </c>
      <c r="F23" s="49"/>
      <c r="G23" s="25" t="str">
        <f t="shared" si="0"/>
        <v>Meta 0</v>
      </c>
      <c r="H23" s="3">
        <v>0</v>
      </c>
      <c r="I23" s="49"/>
      <c r="J23" s="25" t="str">
        <f t="shared" si="1"/>
        <v>Meta 0</v>
      </c>
      <c r="K23" s="3">
        <v>0</v>
      </c>
      <c r="L23" s="49"/>
      <c r="M23" s="25" t="str">
        <f t="shared" si="2"/>
        <v>Meta 0</v>
      </c>
      <c r="N23" s="3">
        <v>0</v>
      </c>
      <c r="O23" s="49"/>
      <c r="P23" s="25" t="str">
        <f t="shared" si="3"/>
        <v>Meta 0</v>
      </c>
    </row>
    <row r="24" spans="2:16" ht="16.25" thickTop="1" thickBot="1" x14ac:dyDescent="0.9">
      <c r="C24" s="94"/>
      <c r="D24" s="22" t="s">
        <v>110</v>
      </c>
      <c r="E24" s="3">
        <v>1</v>
      </c>
      <c r="F24" s="49"/>
      <c r="G24" s="25">
        <f t="shared" si="0"/>
        <v>0</v>
      </c>
      <c r="H24" s="3">
        <v>1</v>
      </c>
      <c r="I24" s="49"/>
      <c r="J24" s="25">
        <f t="shared" si="1"/>
        <v>0</v>
      </c>
      <c r="K24" s="3">
        <v>1</v>
      </c>
      <c r="L24" s="49"/>
      <c r="M24" s="25">
        <f t="shared" si="2"/>
        <v>0</v>
      </c>
      <c r="N24" s="3">
        <v>1</v>
      </c>
      <c r="O24" s="49"/>
      <c r="P24" s="25">
        <f t="shared" si="3"/>
        <v>0</v>
      </c>
    </row>
    <row r="25" spans="2:16" ht="16.25" thickTop="1" thickBot="1" x14ac:dyDescent="0.9">
      <c r="C25" s="94"/>
      <c r="D25" s="22" t="s">
        <v>111</v>
      </c>
      <c r="E25" s="3">
        <v>1</v>
      </c>
      <c r="F25" s="49"/>
      <c r="G25" s="25">
        <f t="shared" si="0"/>
        <v>0</v>
      </c>
      <c r="H25" s="3">
        <v>1</v>
      </c>
      <c r="I25" s="49"/>
      <c r="J25" s="25">
        <f t="shared" si="1"/>
        <v>0</v>
      </c>
      <c r="K25" s="3">
        <v>1</v>
      </c>
      <c r="L25" s="49"/>
      <c r="M25" s="25">
        <f t="shared" si="2"/>
        <v>0</v>
      </c>
      <c r="N25" s="3">
        <v>1</v>
      </c>
      <c r="O25" s="49"/>
      <c r="P25" s="25">
        <f t="shared" si="3"/>
        <v>0</v>
      </c>
    </row>
    <row r="26" spans="2:16" ht="16.25" thickTop="1" thickBot="1" x14ac:dyDescent="0.9">
      <c r="C26" s="95"/>
      <c r="D26" s="32" t="s">
        <v>134</v>
      </c>
      <c r="E26" s="3">
        <v>0</v>
      </c>
      <c r="F26" s="49"/>
      <c r="G26" s="25" t="str">
        <f t="shared" si="0"/>
        <v>Meta 0</v>
      </c>
      <c r="H26" s="3">
        <v>0</v>
      </c>
      <c r="I26" s="49"/>
      <c r="J26" s="25" t="str">
        <f t="shared" si="1"/>
        <v>Meta 0</v>
      </c>
      <c r="K26" s="3">
        <v>0</v>
      </c>
      <c r="L26" s="49"/>
      <c r="M26" s="25" t="str">
        <f t="shared" si="2"/>
        <v>Meta 0</v>
      </c>
      <c r="N26" s="3">
        <v>0</v>
      </c>
      <c r="O26" s="49"/>
      <c r="P26" s="25" t="str">
        <f t="shared" si="3"/>
        <v>Meta 0</v>
      </c>
    </row>
    <row r="27" spans="2:16" ht="16.25" thickTop="1" thickBot="1" x14ac:dyDescent="0.9">
      <c r="C27" s="11" t="s">
        <v>35</v>
      </c>
      <c r="D27" s="32" t="s">
        <v>121</v>
      </c>
      <c r="E27" s="3">
        <v>2</v>
      </c>
      <c r="F27" s="49"/>
      <c r="G27" s="25">
        <f t="shared" si="0"/>
        <v>0</v>
      </c>
      <c r="H27" s="3">
        <v>2</v>
      </c>
      <c r="I27" s="49"/>
      <c r="J27" s="25">
        <f t="shared" si="1"/>
        <v>0</v>
      </c>
      <c r="K27" s="3">
        <v>1</v>
      </c>
      <c r="L27" s="49"/>
      <c r="M27" s="25">
        <f t="shared" si="2"/>
        <v>0</v>
      </c>
      <c r="N27" s="3">
        <v>1</v>
      </c>
      <c r="O27" s="49"/>
      <c r="P27" s="25">
        <f t="shared" si="3"/>
        <v>0</v>
      </c>
    </row>
    <row r="28" spans="2:16" ht="16.25" thickTop="1" thickBot="1" x14ac:dyDescent="0.9">
      <c r="C28" s="11" t="s">
        <v>37</v>
      </c>
      <c r="D28" s="1" t="s">
        <v>115</v>
      </c>
      <c r="E28" s="3">
        <v>2</v>
      </c>
      <c r="F28" s="49"/>
      <c r="G28" s="25">
        <f t="shared" si="0"/>
        <v>0</v>
      </c>
      <c r="H28" s="3">
        <v>2</v>
      </c>
      <c r="I28" s="49"/>
      <c r="J28" s="25">
        <f t="shared" si="1"/>
        <v>0</v>
      </c>
      <c r="K28" s="3">
        <v>3</v>
      </c>
      <c r="L28" s="49"/>
      <c r="M28" s="25">
        <f t="shared" si="2"/>
        <v>0</v>
      </c>
      <c r="N28" s="3">
        <v>3</v>
      </c>
      <c r="O28" s="49"/>
      <c r="P28" s="25">
        <f t="shared" si="3"/>
        <v>0</v>
      </c>
    </row>
    <row r="29" spans="2:16" ht="15.5" thickTop="1" x14ac:dyDescent="0.75"/>
  </sheetData>
  <mergeCells count="9">
    <mergeCell ref="C23:C26"/>
    <mergeCell ref="C21:C22"/>
    <mergeCell ref="C18:C20"/>
    <mergeCell ref="D18:D20"/>
    <mergeCell ref="E18:P18"/>
    <mergeCell ref="E19:G19"/>
    <mergeCell ref="H19:J19"/>
    <mergeCell ref="K19:M19"/>
    <mergeCell ref="N19:P19"/>
  </mergeCells>
  <conditionalFormatting sqref="G21:G28">
    <cfRule type="containsText" dxfId="39" priority="16" operator="containsText" text="Meta 0">
      <formula>NOT(ISERROR(SEARCH("Meta 0",G21)))</formula>
    </cfRule>
    <cfRule type="cellIs" dxfId="38" priority="17" operator="lessThan">
      <formula>0.5</formula>
    </cfRule>
    <cfRule type="cellIs" dxfId="37" priority="18" operator="between">
      <formula>0.84</formula>
      <formula>0.5</formula>
    </cfRule>
    <cfRule type="cellIs" dxfId="36" priority="19" operator="greaterThanOrEqual">
      <formula>0.85</formula>
    </cfRule>
    <cfRule type="cellIs" dxfId="35" priority="20" operator="greaterThan">
      <formula>0.99</formula>
    </cfRule>
  </conditionalFormatting>
  <conditionalFormatting sqref="J21:J28">
    <cfRule type="containsText" dxfId="34" priority="11" operator="containsText" text="Meta 0">
      <formula>NOT(ISERROR(SEARCH("Meta 0",J21)))</formula>
    </cfRule>
    <cfRule type="cellIs" dxfId="33" priority="12" operator="lessThan">
      <formula>0.5</formula>
    </cfRule>
    <cfRule type="cellIs" dxfId="32" priority="13" operator="between">
      <formula>0.84</formula>
      <formula>0.5</formula>
    </cfRule>
    <cfRule type="cellIs" dxfId="31" priority="14" operator="greaterThanOrEqual">
      <formula>0.85</formula>
    </cfRule>
    <cfRule type="cellIs" dxfId="30" priority="15" operator="greaterThan">
      <formula>0.99</formula>
    </cfRule>
  </conditionalFormatting>
  <conditionalFormatting sqref="M21:M28">
    <cfRule type="containsText" dxfId="29" priority="6" operator="containsText" text="Meta 0">
      <formula>NOT(ISERROR(SEARCH("Meta 0",M21)))</formula>
    </cfRule>
    <cfRule type="cellIs" dxfId="28" priority="7" operator="lessThan">
      <formula>0.5</formula>
    </cfRule>
    <cfRule type="cellIs" dxfId="27" priority="8" operator="between">
      <formula>0.84</formula>
      <formula>0.5</formula>
    </cfRule>
    <cfRule type="cellIs" dxfId="26" priority="9" operator="greaterThanOrEqual">
      <formula>0.85</formula>
    </cfRule>
    <cfRule type="cellIs" dxfId="25" priority="10" operator="greaterThan">
      <formula>0.99</formula>
    </cfRule>
  </conditionalFormatting>
  <conditionalFormatting sqref="P21:P28">
    <cfRule type="containsText" dxfId="24" priority="1" operator="containsText" text="Meta 0">
      <formula>NOT(ISERROR(SEARCH("Meta 0",P21)))</formula>
    </cfRule>
    <cfRule type="cellIs" dxfId="23" priority="2" operator="lessThan">
      <formula>0.5</formula>
    </cfRule>
    <cfRule type="cellIs" dxfId="22" priority="3" operator="between">
      <formula>0.84</formula>
      <formula>0.5</formula>
    </cfRule>
    <cfRule type="cellIs" dxfId="21" priority="4" operator="greaterThanOrEqual">
      <formula>0.85</formula>
    </cfRule>
    <cfRule type="cellIs" dxfId="2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6B7A-BC65-4B35-9A04-26C74D6265A5}">
  <sheetPr>
    <tabColor theme="9" tint="0.79998168889431442"/>
  </sheetPr>
  <dimension ref="B1:P29"/>
  <sheetViews>
    <sheetView showGridLines="0" zoomScale="80" zoomScaleNormal="80" workbookViewId="0">
      <selection activeCell="H7" sqref="H7"/>
    </sheetView>
  </sheetViews>
  <sheetFormatPr baseColWidth="10" defaultColWidth="11.40625" defaultRowHeight="14.75" x14ac:dyDescent="0.75"/>
  <cols>
    <col min="1" max="1" width="2.40625" customWidth="1"/>
    <col min="2" max="2" width="1.54296875" customWidth="1"/>
    <col min="3" max="3" width="29.1328125" customWidth="1"/>
    <col min="4" max="4" width="46.26953125" bestFit="1" customWidth="1"/>
    <col min="5" max="5" width="17.7265625" customWidth="1"/>
    <col min="6" max="6" width="14.40625" bestFit="1" customWidth="1"/>
    <col min="7" max="7" width="23" bestFit="1" customWidth="1"/>
    <col min="8" max="8" width="14.86328125" customWidth="1"/>
    <col min="9" max="9" width="14.40625" bestFit="1" customWidth="1"/>
    <col min="10" max="10" width="23" bestFit="1" customWidth="1"/>
    <col min="11" max="11" width="15.54296875" customWidth="1"/>
    <col min="12" max="12" width="14.40625" bestFit="1" customWidth="1"/>
    <col min="13" max="13" width="23" bestFit="1" customWidth="1"/>
    <col min="14" max="14" width="16.26953125" customWidth="1"/>
    <col min="15" max="15" width="14.40625" bestFit="1" customWidth="1"/>
    <col min="16" max="16" width="23" bestFit="1" customWidth="1"/>
  </cols>
  <sheetData>
    <row r="1" spans="2:10" x14ac:dyDescent="0.75">
      <c r="C1" s="61"/>
    </row>
    <row r="2" spans="2:10" s="4" customFormat="1" ht="18.5" x14ac:dyDescent="0.9">
      <c r="B2" s="31" t="s">
        <v>45</v>
      </c>
      <c r="E2"/>
      <c r="F2"/>
      <c r="G2"/>
      <c r="H2"/>
      <c r="I2"/>
      <c r="J2"/>
    </row>
    <row r="3" spans="2:10" s="4" customFormat="1" ht="10.5" customHeight="1" x14ac:dyDescent="0.9">
      <c r="B3" s="31"/>
      <c r="E3"/>
      <c r="F3"/>
      <c r="G3"/>
      <c r="H3"/>
      <c r="I3"/>
      <c r="J3"/>
    </row>
    <row r="4" spans="2:10" s="4" customFormat="1" x14ac:dyDescent="0.75">
      <c r="C4" s="29" t="s">
        <v>157</v>
      </c>
      <c r="E4"/>
      <c r="F4"/>
      <c r="G4"/>
      <c r="H4"/>
      <c r="I4"/>
      <c r="J4"/>
    </row>
    <row r="5" spans="2:10" s="4" customFormat="1" x14ac:dyDescent="0.75">
      <c r="C5" s="29" t="s">
        <v>158</v>
      </c>
      <c r="E5"/>
      <c r="F5"/>
      <c r="G5"/>
      <c r="H5"/>
      <c r="I5"/>
      <c r="J5"/>
    </row>
    <row r="6" spans="2:10" s="4" customFormat="1" x14ac:dyDescent="0.75">
      <c r="C6" s="29" t="s">
        <v>159</v>
      </c>
      <c r="E6"/>
      <c r="F6"/>
      <c r="G6"/>
      <c r="H6"/>
      <c r="I6"/>
      <c r="J6"/>
    </row>
    <row r="7" spans="2:10" s="4" customFormat="1" x14ac:dyDescent="0.75">
      <c r="C7" s="29" t="s">
        <v>153</v>
      </c>
      <c r="E7"/>
      <c r="F7"/>
      <c r="G7"/>
      <c r="H7"/>
      <c r="I7"/>
      <c r="J7"/>
    </row>
    <row r="8" spans="2:10" s="4" customFormat="1" x14ac:dyDescent="0.75">
      <c r="B8" s="16"/>
      <c r="E8"/>
      <c r="F8"/>
      <c r="G8"/>
      <c r="H8"/>
      <c r="I8"/>
      <c r="J8"/>
    </row>
    <row r="9" spans="2:10" s="4" customFormat="1" ht="15.5" thickBot="1" x14ac:dyDescent="0.9">
      <c r="B9" s="16"/>
      <c r="C9" s="72" t="s">
        <v>221</v>
      </c>
      <c r="D9" s="29" t="s">
        <v>246</v>
      </c>
      <c r="E9"/>
      <c r="F9"/>
      <c r="G9"/>
      <c r="H9"/>
      <c r="I9"/>
      <c r="J9"/>
    </row>
    <row r="10" spans="2:10" s="4" customFormat="1" ht="15.5" thickTop="1" x14ac:dyDescent="0.75">
      <c r="B10"/>
      <c r="C10"/>
      <c r="D10"/>
      <c r="E10"/>
      <c r="F10"/>
      <c r="G10"/>
      <c r="H10"/>
      <c r="I10"/>
      <c r="J10"/>
    </row>
    <row r="11" spans="2:10" s="4" customFormat="1" x14ac:dyDescent="0.75">
      <c r="C11" t="s">
        <v>229</v>
      </c>
      <c r="D11"/>
      <c r="E11"/>
      <c r="F11"/>
      <c r="G11"/>
      <c r="H11"/>
      <c r="I11"/>
      <c r="J11"/>
    </row>
    <row r="12" spans="2:10" s="4" customFormat="1" x14ac:dyDescent="0.75">
      <c r="B12"/>
      <c r="C12" s="65" t="s">
        <v>247</v>
      </c>
      <c r="D12"/>
      <c r="E12"/>
      <c r="F12"/>
      <c r="G12"/>
      <c r="H12"/>
      <c r="I12"/>
      <c r="J12"/>
    </row>
    <row r="13" spans="2:10" s="4" customFormat="1" x14ac:dyDescent="0.75">
      <c r="B13"/>
      <c r="C13" s="66" t="s">
        <v>231</v>
      </c>
      <c r="D13"/>
      <c r="E13"/>
      <c r="F13"/>
      <c r="G13"/>
      <c r="H13"/>
      <c r="I13"/>
      <c r="J13"/>
    </row>
    <row r="14" spans="2:10" s="4" customFormat="1" x14ac:dyDescent="0.75">
      <c r="B14"/>
      <c r="C14" s="55" t="s">
        <v>230</v>
      </c>
      <c r="D14"/>
      <c r="E14"/>
      <c r="F14"/>
      <c r="G14"/>
      <c r="H14"/>
      <c r="I14"/>
      <c r="J14"/>
    </row>
    <row r="15" spans="2:10" s="4" customFormat="1" x14ac:dyDescent="0.75">
      <c r="B15"/>
      <c r="C15" s="3" t="s">
        <v>232</v>
      </c>
      <c r="D15" t="s">
        <v>240</v>
      </c>
      <c r="E15"/>
      <c r="F15"/>
      <c r="G15"/>
      <c r="H15"/>
      <c r="I15"/>
      <c r="J15"/>
    </row>
    <row r="16" spans="2:10" s="4" customFormat="1" x14ac:dyDescent="0.75">
      <c r="B16" s="16"/>
      <c r="E16"/>
      <c r="F16"/>
      <c r="G16"/>
      <c r="H16"/>
      <c r="I16"/>
      <c r="J16"/>
    </row>
    <row r="17" spans="2:16" s="4" customFormat="1" x14ac:dyDescent="0.75">
      <c r="B17" s="16"/>
      <c r="E17"/>
      <c r="F17"/>
      <c r="G17"/>
      <c r="H17"/>
      <c r="I17"/>
      <c r="J17"/>
    </row>
    <row r="18" spans="2:16" x14ac:dyDescent="0.75">
      <c r="C18" s="91" t="s">
        <v>27</v>
      </c>
      <c r="D18" s="91" t="s">
        <v>28</v>
      </c>
      <c r="E18" s="90" t="s">
        <v>0</v>
      </c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</row>
    <row r="19" spans="2:16" x14ac:dyDescent="0.75">
      <c r="C19" s="91"/>
      <c r="D19" s="91"/>
      <c r="E19" s="89">
        <v>2024</v>
      </c>
      <c r="F19" s="89"/>
      <c r="G19" s="89"/>
      <c r="H19" s="89">
        <f>E19+1</f>
        <v>2025</v>
      </c>
      <c r="I19" s="89"/>
      <c r="J19" s="89"/>
      <c r="K19" s="89">
        <f>H19+1</f>
        <v>2026</v>
      </c>
      <c r="L19" s="89"/>
      <c r="M19" s="89"/>
      <c r="N19" s="89">
        <f>K19+1</f>
        <v>2027</v>
      </c>
      <c r="O19" s="89"/>
      <c r="P19" s="89"/>
    </row>
    <row r="20" spans="2:16" x14ac:dyDescent="0.75">
      <c r="C20" s="91"/>
      <c r="D20" s="91"/>
      <c r="E20" s="27" t="s">
        <v>29</v>
      </c>
      <c r="F20" s="27" t="s">
        <v>30</v>
      </c>
      <c r="G20" s="27" t="s">
        <v>31</v>
      </c>
      <c r="H20" s="27" t="s">
        <v>29</v>
      </c>
      <c r="I20" s="27" t="s">
        <v>30</v>
      </c>
      <c r="J20" s="27" t="s">
        <v>31</v>
      </c>
      <c r="K20" s="27" t="s">
        <v>29</v>
      </c>
      <c r="L20" s="27" t="s">
        <v>30</v>
      </c>
      <c r="M20" s="27" t="s">
        <v>31</v>
      </c>
      <c r="N20" s="27" t="s">
        <v>29</v>
      </c>
      <c r="O20" s="27" t="s">
        <v>30</v>
      </c>
      <c r="P20" s="27" t="s">
        <v>31</v>
      </c>
    </row>
    <row r="21" spans="2:16" ht="15.5" thickBot="1" x14ac:dyDescent="0.9">
      <c r="C21" s="92" t="s">
        <v>32</v>
      </c>
      <c r="D21" s="22" t="s">
        <v>106</v>
      </c>
      <c r="E21" s="3">
        <v>1</v>
      </c>
      <c r="F21" s="49"/>
      <c r="G21" s="25">
        <f>IFERROR(F21/E21,"Meta 0")</f>
        <v>0</v>
      </c>
      <c r="H21" s="3">
        <v>1</v>
      </c>
      <c r="I21" s="49"/>
      <c r="J21" s="25">
        <f t="shared" ref="J21:J28" si="0">IFERROR(I21/H21,"Meta 0")</f>
        <v>0</v>
      </c>
      <c r="K21" s="3">
        <v>1</v>
      </c>
      <c r="L21" s="49"/>
      <c r="M21" s="25">
        <f t="shared" ref="M21:M28" si="1">IFERROR(L21/K21,"Meta 0")</f>
        <v>0</v>
      </c>
      <c r="N21" s="3">
        <v>1</v>
      </c>
      <c r="O21" s="49"/>
      <c r="P21" s="25">
        <f t="shared" ref="P21:P28" si="2">IFERROR(O21/N21,"Meta 0")</f>
        <v>0</v>
      </c>
    </row>
    <row r="22" spans="2:16" ht="16.25" thickTop="1" thickBot="1" x14ac:dyDescent="0.9">
      <c r="C22" s="92"/>
      <c r="D22" s="22" t="s">
        <v>119</v>
      </c>
      <c r="E22" s="3">
        <v>1</v>
      </c>
      <c r="F22" s="49"/>
      <c r="G22" s="25">
        <f t="shared" ref="G22:G28" si="3">IFERROR(F22/E22,"Meta 0")</f>
        <v>0</v>
      </c>
      <c r="H22" s="3">
        <v>1</v>
      </c>
      <c r="I22" s="49"/>
      <c r="J22" s="25">
        <f t="shared" si="0"/>
        <v>0</v>
      </c>
      <c r="K22" s="3">
        <v>1</v>
      </c>
      <c r="L22" s="49"/>
      <c r="M22" s="25">
        <f t="shared" si="1"/>
        <v>0</v>
      </c>
      <c r="N22" s="3">
        <v>1</v>
      </c>
      <c r="O22" s="49"/>
      <c r="P22" s="25">
        <f t="shared" si="2"/>
        <v>0</v>
      </c>
    </row>
    <row r="23" spans="2:16" ht="16.25" thickTop="1" thickBot="1" x14ac:dyDescent="0.9">
      <c r="C23" s="93" t="s">
        <v>33</v>
      </c>
      <c r="D23" s="22" t="s">
        <v>120</v>
      </c>
      <c r="E23" s="3">
        <v>1</v>
      </c>
      <c r="F23" s="49"/>
      <c r="G23" s="25">
        <f t="shared" si="3"/>
        <v>0</v>
      </c>
      <c r="H23" s="3">
        <v>1</v>
      </c>
      <c r="I23" s="49"/>
      <c r="J23" s="25">
        <f t="shared" si="0"/>
        <v>0</v>
      </c>
      <c r="K23" s="3">
        <v>1</v>
      </c>
      <c r="L23" s="49"/>
      <c r="M23" s="25">
        <f t="shared" si="1"/>
        <v>0</v>
      </c>
      <c r="N23" s="3">
        <v>1</v>
      </c>
      <c r="O23" s="49"/>
      <c r="P23" s="25">
        <f t="shared" si="2"/>
        <v>0</v>
      </c>
    </row>
    <row r="24" spans="2:16" ht="16.25" thickTop="1" thickBot="1" x14ac:dyDescent="0.9">
      <c r="C24" s="94"/>
      <c r="D24" s="22" t="s">
        <v>110</v>
      </c>
      <c r="E24" s="3">
        <v>1</v>
      </c>
      <c r="F24" s="49"/>
      <c r="G24" s="25">
        <f t="shared" si="3"/>
        <v>0</v>
      </c>
      <c r="H24" s="3">
        <v>1</v>
      </c>
      <c r="I24" s="49"/>
      <c r="J24" s="25">
        <f t="shared" si="0"/>
        <v>0</v>
      </c>
      <c r="K24" s="3">
        <v>1</v>
      </c>
      <c r="L24" s="49"/>
      <c r="M24" s="25">
        <f t="shared" si="1"/>
        <v>0</v>
      </c>
      <c r="N24" s="3">
        <v>1</v>
      </c>
      <c r="O24" s="49"/>
      <c r="P24" s="25">
        <f t="shared" si="2"/>
        <v>0</v>
      </c>
    </row>
    <row r="25" spans="2:16" ht="16.25" thickTop="1" thickBot="1" x14ac:dyDescent="0.9">
      <c r="C25" s="94"/>
      <c r="D25" s="22" t="s">
        <v>111</v>
      </c>
      <c r="E25" s="3">
        <v>0</v>
      </c>
      <c r="F25" s="49"/>
      <c r="G25" s="25" t="str">
        <f t="shared" si="3"/>
        <v>Meta 0</v>
      </c>
      <c r="H25" s="3">
        <v>1</v>
      </c>
      <c r="I25" s="49"/>
      <c r="J25" s="25">
        <f t="shared" si="0"/>
        <v>0</v>
      </c>
      <c r="K25" s="3">
        <v>1</v>
      </c>
      <c r="L25" s="49"/>
      <c r="M25" s="25">
        <f t="shared" si="1"/>
        <v>0</v>
      </c>
      <c r="N25" s="3">
        <v>1</v>
      </c>
      <c r="O25" s="49"/>
      <c r="P25" s="25">
        <f t="shared" si="2"/>
        <v>0</v>
      </c>
    </row>
    <row r="26" spans="2:16" ht="16.25" thickTop="1" thickBot="1" x14ac:dyDescent="0.9">
      <c r="C26" s="95"/>
      <c r="D26" s="32" t="s">
        <v>134</v>
      </c>
      <c r="E26" s="3">
        <v>0</v>
      </c>
      <c r="F26" s="49"/>
      <c r="G26" s="25" t="str">
        <f t="shared" si="3"/>
        <v>Meta 0</v>
      </c>
      <c r="H26" s="3">
        <v>0</v>
      </c>
      <c r="I26" s="49"/>
      <c r="J26" s="25" t="str">
        <f t="shared" si="0"/>
        <v>Meta 0</v>
      </c>
      <c r="K26" s="3">
        <v>0</v>
      </c>
      <c r="L26" s="49"/>
      <c r="M26" s="25" t="str">
        <f t="shared" si="1"/>
        <v>Meta 0</v>
      </c>
      <c r="N26" s="3">
        <v>0</v>
      </c>
      <c r="O26" s="49"/>
      <c r="P26" s="25" t="str">
        <f t="shared" si="2"/>
        <v>Meta 0</v>
      </c>
    </row>
    <row r="27" spans="2:16" ht="16.25" thickTop="1" thickBot="1" x14ac:dyDescent="0.9">
      <c r="C27" s="11" t="s">
        <v>35</v>
      </c>
      <c r="D27" s="32" t="s">
        <v>121</v>
      </c>
      <c r="E27" s="3">
        <v>2</v>
      </c>
      <c r="F27" s="49"/>
      <c r="G27" s="25">
        <f t="shared" si="3"/>
        <v>0</v>
      </c>
      <c r="H27" s="3">
        <v>2</v>
      </c>
      <c r="I27" s="49"/>
      <c r="J27" s="25">
        <f t="shared" si="0"/>
        <v>0</v>
      </c>
      <c r="K27" s="3">
        <v>1</v>
      </c>
      <c r="L27" s="49"/>
      <c r="M27" s="25">
        <f t="shared" si="1"/>
        <v>0</v>
      </c>
      <c r="N27" s="3">
        <v>1</v>
      </c>
      <c r="O27" s="49"/>
      <c r="P27" s="25">
        <f t="shared" si="2"/>
        <v>0</v>
      </c>
    </row>
    <row r="28" spans="2:16" ht="16.25" thickTop="1" thickBot="1" x14ac:dyDescent="0.9">
      <c r="C28" s="11" t="s">
        <v>37</v>
      </c>
      <c r="D28" s="1" t="s">
        <v>115</v>
      </c>
      <c r="E28" s="3">
        <v>2</v>
      </c>
      <c r="F28" s="49"/>
      <c r="G28" s="25">
        <f t="shared" si="3"/>
        <v>0</v>
      </c>
      <c r="H28" s="3">
        <v>2</v>
      </c>
      <c r="I28" s="49"/>
      <c r="J28" s="25">
        <f t="shared" si="0"/>
        <v>0</v>
      </c>
      <c r="K28" s="3">
        <v>3</v>
      </c>
      <c r="L28" s="49"/>
      <c r="M28" s="25">
        <f t="shared" si="1"/>
        <v>0</v>
      </c>
      <c r="N28" s="3">
        <v>3</v>
      </c>
      <c r="O28" s="49"/>
      <c r="P28" s="25">
        <f t="shared" si="2"/>
        <v>0</v>
      </c>
    </row>
    <row r="29" spans="2:16" ht="15.5" thickTop="1" x14ac:dyDescent="0.75">
      <c r="N29" s="4"/>
    </row>
  </sheetData>
  <mergeCells count="9">
    <mergeCell ref="C23:C26"/>
    <mergeCell ref="C21:C22"/>
    <mergeCell ref="C18:C20"/>
    <mergeCell ref="D18:D20"/>
    <mergeCell ref="E18:P18"/>
    <mergeCell ref="E19:G19"/>
    <mergeCell ref="H19:J19"/>
    <mergeCell ref="K19:M19"/>
    <mergeCell ref="N19:P19"/>
  </mergeCells>
  <conditionalFormatting sqref="G21:G28">
    <cfRule type="containsText" dxfId="19" priority="16" operator="containsText" text="Meta 0">
      <formula>NOT(ISERROR(SEARCH("Meta 0",G21)))</formula>
    </cfRule>
    <cfRule type="cellIs" dxfId="18" priority="17" operator="lessThan">
      <formula>0.5</formula>
    </cfRule>
    <cfRule type="cellIs" dxfId="17" priority="18" operator="between">
      <formula>0.84</formula>
      <formula>0.5</formula>
    </cfRule>
    <cfRule type="cellIs" dxfId="16" priority="19" operator="greaterThanOrEqual">
      <formula>0.85</formula>
    </cfRule>
    <cfRule type="cellIs" dxfId="15" priority="20" operator="greaterThan">
      <formula>0.99</formula>
    </cfRule>
  </conditionalFormatting>
  <conditionalFormatting sqref="J21:J28">
    <cfRule type="containsText" dxfId="14" priority="11" operator="containsText" text="Meta 0">
      <formula>NOT(ISERROR(SEARCH("Meta 0",J21)))</formula>
    </cfRule>
    <cfRule type="cellIs" dxfId="13" priority="12" operator="lessThan">
      <formula>0.5</formula>
    </cfRule>
    <cfRule type="cellIs" dxfId="12" priority="13" operator="between">
      <formula>0.84</formula>
      <formula>0.5</formula>
    </cfRule>
    <cfRule type="cellIs" dxfId="11" priority="14" operator="greaterThanOrEqual">
      <formula>0.85</formula>
    </cfRule>
    <cfRule type="cellIs" dxfId="10" priority="15" operator="greaterThan">
      <formula>0.99</formula>
    </cfRule>
  </conditionalFormatting>
  <conditionalFormatting sqref="M21:M28">
    <cfRule type="containsText" dxfId="9" priority="6" operator="containsText" text="Meta 0">
      <formula>NOT(ISERROR(SEARCH("Meta 0",M21)))</formula>
    </cfRule>
    <cfRule type="cellIs" dxfId="8" priority="7" operator="lessThan">
      <formula>0.5</formula>
    </cfRule>
    <cfRule type="cellIs" dxfId="7" priority="8" operator="between">
      <formula>0.84</formula>
      <formula>0.5</formula>
    </cfRule>
    <cfRule type="cellIs" dxfId="6" priority="9" operator="greaterThanOrEqual">
      <formula>0.85</formula>
    </cfRule>
    <cfRule type="cellIs" dxfId="5" priority="10" operator="greaterThan">
      <formula>0.99</formula>
    </cfRule>
  </conditionalFormatting>
  <conditionalFormatting sqref="P21:P28">
    <cfRule type="containsText" dxfId="4" priority="1" operator="containsText" text="Meta 0">
      <formula>NOT(ISERROR(SEARCH("Meta 0",P21)))</formula>
    </cfRule>
    <cfRule type="cellIs" dxfId="3" priority="2" operator="lessThan">
      <formula>0.5</formula>
    </cfRule>
    <cfRule type="cellIs" dxfId="2" priority="3" operator="between">
      <formula>0.84</formula>
      <formula>0.5</formula>
    </cfRule>
    <cfRule type="cellIs" dxfId="1" priority="4" operator="greaterThanOrEqual">
      <formula>0.85</formula>
    </cfRule>
    <cfRule type="cellIs" dxfId="0" priority="5" operator="greaterThan">
      <formula>0.99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Portada </vt:lpstr>
      <vt:lpstr>Metodología</vt:lpstr>
      <vt:lpstr>Informe de eficiencia</vt:lpstr>
      <vt:lpstr>Informe de eficiencia MICE</vt:lpstr>
      <vt:lpstr>Brasil</vt:lpstr>
      <vt:lpstr>España</vt:lpstr>
      <vt:lpstr>Reino Unido</vt:lpstr>
      <vt:lpstr>Francia</vt:lpstr>
      <vt:lpstr>Alemania</vt:lpstr>
      <vt:lpstr>EEUU</vt:lpstr>
      <vt:lpstr>CABA</vt:lpstr>
      <vt:lpstr>Colombia</vt:lpstr>
      <vt:lpstr>Australia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Laia Rocamora</dc:creator>
  <cp:keywords/>
  <dc:description/>
  <cp:lastModifiedBy>Gustavo Bassotti</cp:lastModifiedBy>
  <cp:revision/>
  <dcterms:created xsi:type="dcterms:W3CDTF">2023-05-02T11:39:06Z</dcterms:created>
  <dcterms:modified xsi:type="dcterms:W3CDTF">2023-06-13T07:40:12Z</dcterms:modified>
  <cp:category/>
  <cp:contentStatus/>
</cp:coreProperties>
</file>